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1520" windowHeight="6225" tabRatio="601" activeTab="1"/>
  </bookViews>
  <sheets>
    <sheet name="Plan3" sheetId="2" r:id="rId1"/>
    <sheet name="orçamento" sheetId="3" r:id="rId2"/>
    <sheet name="cronograma" sheetId="4" r:id="rId3"/>
    <sheet name="Plan6" sheetId="5" r:id="rId4"/>
    <sheet name="Plan7" sheetId="6" r:id="rId5"/>
    <sheet name="Plan8" sheetId="7" r:id="rId6"/>
    <sheet name="Plan9" sheetId="8" r:id="rId7"/>
    <sheet name="Plan10" sheetId="9" r:id="rId8"/>
    <sheet name="Plan11" sheetId="10" r:id="rId9"/>
    <sheet name="Plan12" sheetId="11" r:id="rId10"/>
    <sheet name="Plan13" sheetId="12" r:id="rId11"/>
    <sheet name="Plan14" sheetId="13" r:id="rId12"/>
    <sheet name="Plan15" sheetId="14" r:id="rId13"/>
    <sheet name="Plan16" sheetId="15" r:id="rId14"/>
  </sheets>
  <definedNames>
    <definedName name="_xlnm.Print_Area" localSheetId="2">cronograma!$A$1:$L$22</definedName>
    <definedName name="_xlnm.Print_Area" localSheetId="1">orçamento!$A$1:$H$40</definedName>
    <definedName name="bdi">#REF!</definedName>
    <definedName name="TABELA1">#REF!</definedName>
    <definedName name="_xlnm.Print_Titles" localSheetId="0">Plan3!$A:$G,Plan3!$1:$6</definedName>
  </definedNames>
  <calcPr calcId="124519" fullCalcOnLoad="1"/>
</workbook>
</file>

<file path=xl/calcChain.xml><?xml version="1.0" encoding="utf-8"?>
<calcChain xmlns="http://schemas.openxmlformats.org/spreadsheetml/2006/main">
  <c r="F25" i="3"/>
  <c r="F30"/>
  <c r="F26"/>
  <c r="K18"/>
  <c r="K17"/>
  <c r="J17"/>
  <c r="B18" i="4"/>
  <c r="C18" s="1"/>
  <c r="B17"/>
  <c r="C17" s="1"/>
  <c r="A9"/>
  <c r="A8"/>
  <c r="A7"/>
  <c r="F15" i="3"/>
  <c r="B8" i="4"/>
  <c r="C8" s="1"/>
  <c r="A16"/>
  <c r="A15"/>
  <c r="A14"/>
  <c r="A13"/>
  <c r="A12"/>
  <c r="A11"/>
  <c r="A10"/>
  <c r="I20"/>
  <c r="G20"/>
  <c r="F19" i="3"/>
  <c r="B11" i="4"/>
  <c r="F20" i="3"/>
  <c r="B12" i="4"/>
  <c r="C12" s="1"/>
  <c r="K12" s="1"/>
  <c r="F21" i="3"/>
  <c r="F22"/>
  <c r="B14" i="4"/>
  <c r="F23" i="3"/>
  <c r="B15" i="4"/>
  <c r="F24" i="3"/>
  <c r="B16" i="4"/>
  <c r="F18" i="3"/>
  <c r="B10" i="4"/>
  <c r="C14"/>
  <c r="K14" s="1"/>
  <c r="E14"/>
  <c r="E12"/>
  <c r="C11"/>
  <c r="K11" s="1"/>
  <c r="E11"/>
  <c r="E10"/>
  <c r="C10"/>
  <c r="K10" s="1"/>
  <c r="C16"/>
  <c r="K16" s="1"/>
  <c r="E16"/>
  <c r="B13"/>
  <c r="C13" s="1"/>
  <c r="K13" s="1"/>
  <c r="E13"/>
  <c r="E15"/>
  <c r="E20"/>
  <c r="C15"/>
  <c r="K15"/>
  <c r="B20"/>
  <c r="C20" l="1"/>
  <c r="C21" l="1"/>
  <c r="E21" l="1"/>
  <c r="G21" l="1"/>
  <c r="I21" l="1"/>
  <c r="K20"/>
  <c r="J20" l="1"/>
  <c r="K21"/>
  <c r="H20"/>
  <c r="F20"/>
  <c r="L10"/>
  <c r="L15"/>
  <c r="D20"/>
  <c r="D21"/>
  <c r="F21"/>
  <c r="L11" l="1"/>
  <c r="L12"/>
  <c r="L16"/>
  <c r="L13"/>
  <c r="L14"/>
  <c r="H21"/>
  <c r="J21"/>
  <c r="L20"/>
  <c r="L21" s="1"/>
</calcChain>
</file>

<file path=xl/sharedStrings.xml><?xml version="1.0" encoding="utf-8"?>
<sst xmlns="http://schemas.openxmlformats.org/spreadsheetml/2006/main" count="126" uniqueCount="76">
  <si>
    <t xml:space="preserve">              GOVERNO DE MATO GROSSO</t>
  </si>
  <si>
    <t>Obra:</t>
  </si>
  <si>
    <t xml:space="preserve">Rodovia: </t>
  </si>
  <si>
    <t xml:space="preserve">PREÇOS : </t>
  </si>
  <si>
    <t>Extensão:</t>
  </si>
  <si>
    <t>ITEM</t>
  </si>
  <si>
    <t xml:space="preserve">                                DISCRIMINAÇÃO</t>
  </si>
  <si>
    <t xml:space="preserve"> UNID.</t>
  </si>
  <si>
    <t>m</t>
  </si>
  <si>
    <t xml:space="preserve">Local e Data: </t>
  </si>
  <si>
    <t>6S 04 810 06</t>
  </si>
  <si>
    <t>6S 04 810 07</t>
  </si>
  <si>
    <t>Trecho:</t>
  </si>
  <si>
    <t>Locais:</t>
  </si>
  <si>
    <t>SECRETARIA DE ESTADO DE  TRANSPORTE E PAVIMENTAÇÃO URBANA</t>
  </si>
  <si>
    <t>QUANTIDADE</t>
  </si>
  <si>
    <t>Assinatura do Responsável</t>
  </si>
  <si>
    <t xml:space="preserve"> PREÇO UNITÁRIO</t>
  </si>
  <si>
    <t xml:space="preserve">CUSTO PARCIAL </t>
  </si>
  <si>
    <t xml:space="preserve">TOTAIS PARCIAIS </t>
  </si>
  <si>
    <r>
      <t>Importa o presente Orçamento em:</t>
    </r>
    <r>
      <rPr>
        <sz val="12"/>
        <rFont val="Arial"/>
        <family val="2"/>
      </rPr>
      <t xml:space="preserve">  </t>
    </r>
  </si>
  <si>
    <t>RESUMO DE ORÇAMENTO</t>
  </si>
  <si>
    <t>REFORMA DE PONTE DE MADEIRA</t>
  </si>
  <si>
    <t>Substituição de Pranchão de Assoalho em Ponte de Madeira</t>
  </si>
  <si>
    <t>m2</t>
  </si>
  <si>
    <t>Substituição de Pranchão de Rodeiro em Ponte de Madeira</t>
  </si>
  <si>
    <t>Substituição de Guarda Corpo-Tipo II em Ponte de Madeira</t>
  </si>
  <si>
    <t xml:space="preserve">  6S 03 830 01</t>
  </si>
  <si>
    <t>Alas e testas do Caixão de Aterrro para Ponte de Madeira</t>
  </si>
  <si>
    <t xml:space="preserve">  6S 04 810 11</t>
  </si>
  <si>
    <t xml:space="preserve">  6S 04 810 05</t>
  </si>
  <si>
    <t>Substituição de viga em Ponte de Madeira</t>
  </si>
  <si>
    <t>TOTAL</t>
  </si>
  <si>
    <t>253,71</t>
  </si>
  <si>
    <t xml:space="preserve">  6S 04 810 02</t>
  </si>
  <si>
    <t>Substituição de Transversina em Ponte de Madeira</t>
  </si>
  <si>
    <t>6S 04 810 04</t>
  </si>
  <si>
    <t>Substituição de Sub Viga em Ponte de Madeira</t>
  </si>
  <si>
    <t xml:space="preserve">                Assinatura do Responável</t>
  </si>
  <si>
    <t>SINFRA 01/11/2013</t>
  </si>
  <si>
    <t>BDI:</t>
  </si>
  <si>
    <t>CRONOGRAMA FÍSICO-FINANCEIRO</t>
  </si>
  <si>
    <t>ETAPA</t>
  </si>
  <si>
    <t>VALOR</t>
  </si>
  <si>
    <t>1º MES</t>
  </si>
  <si>
    <t>%</t>
  </si>
  <si>
    <t>2º MES</t>
  </si>
  <si>
    <t>3º MES</t>
  </si>
  <si>
    <t>4º MES</t>
  </si>
  <si>
    <t>-</t>
  </si>
  <si>
    <t>VALOR TOTAL</t>
  </si>
  <si>
    <t>VALOR ACUMULADO</t>
  </si>
  <si>
    <t>SERVIÇOS PRELIMINARES</t>
  </si>
  <si>
    <t>2 S 00 000 10</t>
  </si>
  <si>
    <t>Instalação de canteiro e acampamento</t>
  </si>
  <si>
    <t xml:space="preserve"> </t>
  </si>
  <si>
    <t>VB</t>
  </si>
  <si>
    <t>ESTADO DE MATO GROSSO</t>
  </si>
  <si>
    <t>6S 04 810 09</t>
  </si>
  <si>
    <t>Substituiçao de trava do rodeiro</t>
  </si>
  <si>
    <t xml:space="preserve">5S 09 001 90 </t>
  </si>
  <si>
    <t xml:space="preserve">Transporte comercial  com carroceria em rod. não pavimentada </t>
  </si>
  <si>
    <t>t.km</t>
  </si>
  <si>
    <t>COORDENADAS S = 15  57'  52,9"</t>
  </si>
  <si>
    <t>MT 373</t>
  </si>
  <si>
    <t>ENTR. (BR163/364)  A POXOREO</t>
  </si>
  <si>
    <t>LOCAL: MT 373</t>
  </si>
  <si>
    <t>PREFEITURA MUNICIPAL DE JUSCIMEIRA</t>
  </si>
  <si>
    <t>OBRA :REFORMA PONTE DE MADEIRA SOBRE O CORREGO SÃO BENTO</t>
  </si>
  <si>
    <t>CORREGO SÃO BENTO</t>
  </si>
  <si>
    <t xml:space="preserve">Latitude: 15°59'07.2"S </t>
  </si>
  <si>
    <t>Longitude: 54°39'27.2"O</t>
  </si>
  <si>
    <t>24,0 M LARGURA  4,50m</t>
  </si>
  <si>
    <t>Juscimeira-MT., 17 de Fevereiro de 2016</t>
  </si>
  <si>
    <t>108,00</t>
  </si>
  <si>
    <t>REFORMA DE PONTE DE MADEIRA 24 METROS</t>
  </si>
</sst>
</file>

<file path=xl/styles.xml><?xml version="1.0" encoding="utf-8"?>
<styleSheet xmlns="http://schemas.openxmlformats.org/spreadsheetml/2006/main">
  <numFmts count="4">
    <numFmt numFmtId="177" formatCode="_(* #,##0.00_);_(* \(#,##0.00\);_(* &quot;-&quot;??_);_(@_)"/>
    <numFmt numFmtId="190" formatCode="0.0"/>
    <numFmt numFmtId="194" formatCode="_(* #,##0.0_);_(* \(#,##0.0\);_(* &quot;-&quot;??_);_(@_)"/>
    <numFmt numFmtId="199" formatCode="#,##0.00;[Red]#,##0.00"/>
  </numFmts>
  <fonts count="24">
    <font>
      <sz val="10"/>
      <name val="Arial"/>
    </font>
    <font>
      <b/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Courier New"/>
      <family val="3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</cellStyleXfs>
  <cellXfs count="213">
    <xf numFmtId="0" fontId="0" fillId="0" borderId="0" xfId="0"/>
    <xf numFmtId="0" fontId="0" fillId="0" borderId="0" xfId="0" applyBorder="1"/>
    <xf numFmtId="0" fontId="0" fillId="0" borderId="1" xfId="0" applyBorder="1"/>
    <xf numFmtId="0" fontId="5" fillId="0" borderId="2" xfId="0" applyFont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3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1" xfId="0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5" xfId="0" applyFont="1" applyBorder="1" applyProtection="1">
      <protection locked="0"/>
    </xf>
    <xf numFmtId="49" fontId="5" fillId="0" borderId="1" xfId="0" applyNumberFormat="1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5" fillId="0" borderId="7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2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17" fontId="5" fillId="0" borderId="0" xfId="0" applyNumberFormat="1" applyFont="1" applyBorder="1" applyAlignment="1" applyProtection="1">
      <alignment horizontal="left"/>
      <protection locked="0"/>
    </xf>
    <xf numFmtId="0" fontId="4" fillId="0" borderId="11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5" xfId="0" applyFont="1" applyBorder="1" applyProtection="1">
      <protection locked="0"/>
    </xf>
    <xf numFmtId="0" fontId="6" fillId="0" borderId="15" xfId="0" applyFont="1" applyBorder="1" applyAlignment="1" applyProtection="1">
      <alignment horizontal="centerContinuous"/>
      <protection locked="0"/>
    </xf>
    <xf numFmtId="0" fontId="7" fillId="0" borderId="15" xfId="0" applyFont="1" applyBorder="1" applyAlignment="1" applyProtection="1">
      <alignment horizontal="center" vertical="justify"/>
      <protection locked="0"/>
    </xf>
    <xf numFmtId="3" fontId="6" fillId="0" borderId="16" xfId="0" applyNumberFormat="1" applyFont="1" applyBorder="1" applyAlignment="1" applyProtection="1">
      <alignment horizontal="center"/>
      <protection locked="0"/>
    </xf>
    <xf numFmtId="0" fontId="6" fillId="0" borderId="17" xfId="0" applyFont="1" applyBorder="1" applyProtection="1">
      <protection locked="0"/>
    </xf>
    <xf numFmtId="0" fontId="5" fillId="0" borderId="17" xfId="0" applyFont="1" applyBorder="1" applyAlignment="1" applyProtection="1">
      <alignment horizontal="center"/>
      <protection locked="0"/>
    </xf>
    <xf numFmtId="49" fontId="5" fillId="0" borderId="17" xfId="2" applyNumberFormat="1" applyFont="1" applyBorder="1" applyAlignment="1" applyProtection="1">
      <alignment horizontal="right"/>
      <protection locked="0"/>
    </xf>
    <xf numFmtId="4" fontId="5" fillId="0" borderId="17" xfId="0" applyNumberFormat="1" applyFont="1" applyBorder="1" applyAlignment="1" applyProtection="1">
      <alignment horizontal="right"/>
      <protection locked="0"/>
    </xf>
    <xf numFmtId="177" fontId="5" fillId="0" borderId="18" xfId="2" applyFont="1" applyBorder="1" applyProtection="1">
      <protection locked="0"/>
    </xf>
    <xf numFmtId="3" fontId="4" fillId="0" borderId="16" xfId="0" applyNumberFormat="1" applyFont="1" applyBorder="1" applyAlignment="1" applyProtection="1">
      <alignment horizontal="center"/>
      <protection locked="0"/>
    </xf>
    <xf numFmtId="0" fontId="8" fillId="0" borderId="17" xfId="0" applyFont="1" applyBorder="1" applyProtection="1">
      <protection locked="0"/>
    </xf>
    <xf numFmtId="0" fontId="4" fillId="0" borderId="17" xfId="0" applyFont="1" applyBorder="1" applyAlignment="1" applyProtection="1">
      <alignment horizontal="center"/>
      <protection locked="0"/>
    </xf>
    <xf numFmtId="194" fontId="4" fillId="0" borderId="17" xfId="2" applyNumberFormat="1" applyFont="1" applyBorder="1" applyAlignment="1" applyProtection="1">
      <alignment horizontal="right"/>
      <protection locked="0"/>
    </xf>
    <xf numFmtId="177" fontId="4" fillId="0" borderId="17" xfId="2" applyFont="1" applyBorder="1" applyAlignment="1" applyProtection="1">
      <alignment horizontal="right"/>
      <protection locked="0"/>
    </xf>
    <xf numFmtId="4" fontId="4" fillId="0" borderId="17" xfId="0" applyNumberFormat="1" applyFont="1" applyBorder="1" applyAlignment="1" applyProtection="1">
      <alignment horizontal="right"/>
      <protection locked="0"/>
    </xf>
    <xf numFmtId="199" fontId="4" fillId="0" borderId="18" xfId="2" applyNumberFormat="1" applyFont="1" applyBorder="1" applyProtection="1">
      <protection locked="0"/>
    </xf>
    <xf numFmtId="3" fontId="4" fillId="0" borderId="19" xfId="0" applyNumberFormat="1" applyFont="1" applyBorder="1" applyAlignment="1" applyProtection="1">
      <alignment horizontal="left"/>
      <protection locked="0"/>
    </xf>
    <xf numFmtId="0" fontId="8" fillId="0" borderId="20" xfId="0" applyFont="1" applyBorder="1" applyProtection="1">
      <protection locked="0"/>
    </xf>
    <xf numFmtId="199" fontId="8" fillId="0" borderId="18" xfId="2" applyNumberFormat="1" applyFont="1" applyBorder="1" applyProtection="1">
      <protection locked="0"/>
    </xf>
    <xf numFmtId="0" fontId="4" fillId="0" borderId="20" xfId="0" applyFont="1" applyBorder="1" applyAlignment="1" applyProtection="1">
      <alignment horizontal="left"/>
      <protection locked="0"/>
    </xf>
    <xf numFmtId="49" fontId="4" fillId="0" borderId="17" xfId="2" applyNumberFormat="1" applyFont="1" applyBorder="1" applyAlignment="1" applyProtection="1">
      <alignment horizontal="right"/>
      <protection locked="0"/>
    </xf>
    <xf numFmtId="199" fontId="4" fillId="0" borderId="17" xfId="2" applyNumberFormat="1" applyFont="1" applyBorder="1" applyAlignment="1" applyProtection="1">
      <alignment horizontal="right"/>
      <protection locked="0"/>
    </xf>
    <xf numFmtId="0" fontId="4" fillId="0" borderId="20" xfId="0" applyFont="1" applyBorder="1" applyAlignment="1" applyProtection="1">
      <alignment horizontal="center"/>
      <protection locked="0"/>
    </xf>
    <xf numFmtId="177" fontId="4" fillId="0" borderId="17" xfId="2" applyFont="1" applyBorder="1" applyAlignment="1" applyProtection="1">
      <alignment horizontal="left"/>
      <protection locked="0"/>
    </xf>
    <xf numFmtId="3" fontId="4" fillId="0" borderId="19" xfId="0" applyNumberFormat="1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7" xfId="0" applyFont="1" applyBorder="1" applyProtection="1">
      <protection locked="0"/>
    </xf>
    <xf numFmtId="177" fontId="4" fillId="0" borderId="17" xfId="2" applyNumberFormat="1" applyFont="1" applyBorder="1" applyAlignment="1" applyProtection="1">
      <alignment horizontal="right"/>
      <protection locked="0"/>
    </xf>
    <xf numFmtId="199" fontId="8" fillId="0" borderId="21" xfId="2" applyNumberFormat="1" applyFont="1" applyBorder="1" applyProtection="1">
      <protection locked="0"/>
    </xf>
    <xf numFmtId="190" fontId="4" fillId="0" borderId="17" xfId="0" applyNumberFormat="1" applyFont="1" applyBorder="1" applyAlignment="1" applyProtection="1">
      <alignment horizontal="right"/>
      <protection locked="0"/>
    </xf>
    <xf numFmtId="2" fontId="4" fillId="0" borderId="17" xfId="0" applyNumberFormat="1" applyFont="1" applyBorder="1" applyAlignment="1" applyProtection="1">
      <alignment horizontal="right"/>
      <protection locked="0"/>
    </xf>
    <xf numFmtId="199" fontId="4" fillId="0" borderId="21" xfId="2" applyNumberFormat="1" applyFont="1" applyBorder="1" applyProtection="1">
      <protection locked="0"/>
    </xf>
    <xf numFmtId="0" fontId="4" fillId="0" borderId="20" xfId="0" applyFont="1" applyBorder="1" applyProtection="1">
      <protection locked="0"/>
    </xf>
    <xf numFmtId="177" fontId="4" fillId="0" borderId="17" xfId="2" applyNumberFormat="1" applyFont="1" applyBorder="1" applyAlignment="1" applyProtection="1">
      <alignment horizontal="right" indent="1"/>
      <protection locked="0"/>
    </xf>
    <xf numFmtId="3" fontId="8" fillId="0" borderId="16" xfId="0" applyNumberFormat="1" applyFont="1" applyBorder="1" applyAlignment="1" applyProtection="1">
      <alignment horizontal="center"/>
      <protection locked="0"/>
    </xf>
    <xf numFmtId="49" fontId="4" fillId="0" borderId="17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Protection="1">
      <protection locked="0"/>
    </xf>
    <xf numFmtId="199" fontId="8" fillId="0" borderId="22" xfId="2" applyNumberFormat="1" applyFont="1" applyBorder="1" applyProtection="1">
      <protection locked="0"/>
    </xf>
    <xf numFmtId="3" fontId="4" fillId="0" borderId="16" xfId="0" applyNumberFormat="1" applyFont="1" applyBorder="1" applyAlignment="1" applyProtection="1">
      <alignment horizontal="left"/>
      <protection locked="0"/>
    </xf>
    <xf numFmtId="0" fontId="4" fillId="0" borderId="23" xfId="0" applyFont="1" applyBorder="1" applyProtection="1">
      <protection locked="0"/>
    </xf>
    <xf numFmtId="0" fontId="4" fillId="0" borderId="24" xfId="0" applyFont="1" applyBorder="1" applyProtection="1">
      <protection locked="0"/>
    </xf>
    <xf numFmtId="0" fontId="4" fillId="0" borderId="24" xfId="0" applyFont="1" applyBorder="1" applyAlignment="1" applyProtection="1">
      <alignment horizontal="center"/>
      <protection locked="0"/>
    </xf>
    <xf numFmtId="177" fontId="4" fillId="0" borderId="24" xfId="2" applyNumberFormat="1" applyFont="1" applyBorder="1" applyAlignment="1" applyProtection="1">
      <alignment horizontal="right"/>
      <protection locked="0"/>
    </xf>
    <xf numFmtId="177" fontId="4" fillId="0" borderId="24" xfId="2" applyFont="1" applyBorder="1" applyAlignment="1" applyProtection="1">
      <alignment horizontal="right"/>
      <protection locked="0"/>
    </xf>
    <xf numFmtId="4" fontId="4" fillId="0" borderId="24" xfId="0" applyNumberFormat="1" applyFont="1" applyBorder="1" applyAlignment="1" applyProtection="1">
      <alignment horizontal="right"/>
      <protection locked="0"/>
    </xf>
    <xf numFmtId="2" fontId="4" fillId="0" borderId="24" xfId="2" applyNumberFormat="1" applyFont="1" applyBorder="1" applyAlignment="1" applyProtection="1">
      <alignment horizontal="right"/>
      <protection locked="0"/>
    </xf>
    <xf numFmtId="199" fontId="8" fillId="0" borderId="25" xfId="2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4" fontId="4" fillId="0" borderId="21" xfId="0" applyNumberFormat="1" applyFont="1" applyBorder="1" applyAlignment="1" applyProtection="1">
      <alignment horizontal="right"/>
      <protection locked="0"/>
    </xf>
    <xf numFmtId="0" fontId="4" fillId="0" borderId="26" xfId="0" applyFont="1" applyBorder="1" applyProtection="1">
      <protection locked="0"/>
    </xf>
    <xf numFmtId="2" fontId="4" fillId="0" borderId="20" xfId="2" applyNumberFormat="1" applyFont="1" applyBorder="1" applyAlignment="1" applyProtection="1">
      <alignment horizontal="right"/>
      <protection locked="0"/>
    </xf>
    <xf numFmtId="177" fontId="4" fillId="0" borderId="20" xfId="2" applyFont="1" applyBorder="1" applyAlignment="1" applyProtection="1">
      <alignment horizontal="right"/>
      <protection locked="0"/>
    </xf>
    <xf numFmtId="4" fontId="4" fillId="0" borderId="20" xfId="0" applyNumberFormat="1" applyFont="1" applyBorder="1" applyAlignment="1" applyProtection="1">
      <alignment horizontal="right"/>
      <protection locked="0"/>
    </xf>
    <xf numFmtId="49" fontId="8" fillId="0" borderId="6" xfId="0" applyNumberFormat="1" applyFont="1" applyBorder="1" applyAlignment="1" applyProtection="1">
      <alignment horizontal="center" vertical="top"/>
      <protection locked="0"/>
    </xf>
    <xf numFmtId="0" fontId="4" fillId="0" borderId="7" xfId="0" applyFont="1" applyBorder="1" applyProtection="1">
      <protection locked="0"/>
    </xf>
    <xf numFmtId="49" fontId="4" fillId="0" borderId="7" xfId="0" applyNumberFormat="1" applyFont="1" applyBorder="1" applyAlignment="1" applyProtection="1">
      <alignment horizontal="center"/>
      <protection locked="0"/>
    </xf>
    <xf numFmtId="177" fontId="8" fillId="0" borderId="7" xfId="2" applyNumberFormat="1" applyFont="1" applyBorder="1" applyAlignment="1" applyProtection="1">
      <alignment horizontal="center"/>
      <protection locked="0"/>
    </xf>
    <xf numFmtId="177" fontId="4" fillId="0" borderId="7" xfId="2" applyFont="1" applyBorder="1" applyAlignment="1" applyProtection="1">
      <alignment horizontal="left"/>
      <protection locked="0"/>
    </xf>
    <xf numFmtId="177" fontId="4" fillId="0" borderId="7" xfId="2" applyFont="1" applyBorder="1" applyProtection="1">
      <protection locked="0"/>
    </xf>
    <xf numFmtId="0" fontId="8" fillId="0" borderId="5" xfId="0" applyFont="1" applyBorder="1" applyProtection="1">
      <protection locked="0"/>
    </xf>
    <xf numFmtId="0" fontId="8" fillId="0" borderId="8" xfId="0" applyFont="1" applyBorder="1" applyProtection="1">
      <protection locked="0"/>
    </xf>
    <xf numFmtId="0" fontId="4" fillId="0" borderId="27" xfId="0" applyFont="1" applyBorder="1" applyProtection="1">
      <protection locked="0"/>
    </xf>
    <xf numFmtId="0" fontId="8" fillId="0" borderId="7" xfId="0" applyFont="1" applyBorder="1" applyProtection="1">
      <protection locked="0"/>
    </xf>
    <xf numFmtId="0" fontId="10" fillId="0" borderId="10" xfId="0" applyFont="1" applyBorder="1" applyProtection="1">
      <protection locked="0"/>
    </xf>
    <xf numFmtId="3" fontId="10" fillId="0" borderId="16" xfId="0" applyNumberFormat="1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3" fontId="10" fillId="0" borderId="19" xfId="0" applyNumberFormat="1" applyFont="1" applyBorder="1" applyAlignment="1" applyProtection="1">
      <alignment horizontal="left"/>
      <protection locked="0"/>
    </xf>
    <xf numFmtId="194" fontId="10" fillId="0" borderId="17" xfId="2" applyNumberFormat="1" applyFont="1" applyBorder="1" applyAlignment="1" applyProtection="1">
      <alignment horizontal="right"/>
      <protection locked="0"/>
    </xf>
    <xf numFmtId="0" fontId="10" fillId="0" borderId="20" xfId="0" applyFont="1" applyBorder="1" applyAlignment="1" applyProtection="1">
      <alignment horizontal="left"/>
      <protection locked="0"/>
    </xf>
    <xf numFmtId="49" fontId="10" fillId="0" borderId="17" xfId="2" applyNumberFormat="1" applyFont="1" applyBorder="1" applyAlignment="1" applyProtection="1">
      <alignment horizontal="right"/>
      <protection locked="0"/>
    </xf>
    <xf numFmtId="0" fontId="10" fillId="0" borderId="17" xfId="0" applyFont="1" applyBorder="1" applyProtection="1">
      <protection locked="0"/>
    </xf>
    <xf numFmtId="0" fontId="10" fillId="0" borderId="20" xfId="0" applyFont="1" applyBorder="1" applyProtection="1">
      <protection locked="0"/>
    </xf>
    <xf numFmtId="177" fontId="10" fillId="0" borderId="17" xfId="2" applyFont="1" applyBorder="1" applyAlignment="1" applyProtection="1">
      <alignment horizontal="right"/>
      <protection locked="0"/>
    </xf>
    <xf numFmtId="199" fontId="10" fillId="0" borderId="17" xfId="2" applyNumberFormat="1" applyFont="1" applyBorder="1" applyAlignment="1" applyProtection="1">
      <alignment horizontal="right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177" fontId="10" fillId="0" borderId="17" xfId="2" applyFont="1" applyBorder="1" applyAlignment="1" applyProtection="1">
      <alignment horizontal="left"/>
      <protection locked="0"/>
    </xf>
    <xf numFmtId="3" fontId="10" fillId="0" borderId="19" xfId="0" applyNumberFormat="1" applyFont="1" applyBorder="1" applyAlignment="1" applyProtection="1">
      <alignment horizontal="center"/>
      <protection locked="0"/>
    </xf>
    <xf numFmtId="177" fontId="10" fillId="0" borderId="17" xfId="2" applyNumberFormat="1" applyFont="1" applyBorder="1" applyAlignment="1" applyProtection="1">
      <alignment horizontal="right"/>
      <protection locked="0"/>
    </xf>
    <xf numFmtId="0" fontId="12" fillId="0" borderId="0" xfId="0" applyFont="1" applyBorder="1" applyProtection="1">
      <protection locked="0"/>
    </xf>
    <xf numFmtId="0" fontId="0" fillId="0" borderId="6" xfId="0" applyBorder="1"/>
    <xf numFmtId="0" fontId="0" fillId="0" borderId="7" xfId="0" applyBorder="1"/>
    <xf numFmtId="17" fontId="2" fillId="0" borderId="0" xfId="0" applyNumberFormat="1" applyFont="1" applyBorder="1" applyProtection="1">
      <protection locked="0"/>
    </xf>
    <xf numFmtId="0" fontId="8" fillId="0" borderId="0" xfId="0" applyFont="1" applyBorder="1" applyAlignment="1" applyProtection="1">
      <alignment horizontal="right"/>
      <protection locked="0"/>
    </xf>
    <xf numFmtId="10" fontId="6" fillId="0" borderId="0" xfId="0" applyNumberFormat="1" applyFont="1" applyBorder="1" applyProtection="1">
      <protection locked="0"/>
    </xf>
    <xf numFmtId="0" fontId="13" fillId="0" borderId="2" xfId="0" applyFont="1" applyBorder="1"/>
    <xf numFmtId="0" fontId="13" fillId="0" borderId="3" xfId="0" applyFont="1" applyBorder="1"/>
    <xf numFmtId="0" fontId="14" fillId="0" borderId="3" xfId="0" applyFont="1" applyBorder="1" applyAlignment="1">
      <alignment horizontal="left"/>
    </xf>
    <xf numFmtId="0" fontId="14" fillId="0" borderId="3" xfId="0" applyFont="1" applyBorder="1" applyAlignment="1"/>
    <xf numFmtId="0" fontId="14" fillId="0" borderId="4" xfId="0" applyFont="1" applyBorder="1" applyAlignment="1"/>
    <xf numFmtId="0" fontId="13" fillId="2" borderId="1" xfId="0" applyFont="1" applyFill="1" applyBorder="1" applyAlignment="1"/>
    <xf numFmtId="0" fontId="13" fillId="2" borderId="0" xfId="0" applyFont="1" applyFill="1" applyBorder="1" applyAlignment="1"/>
    <xf numFmtId="0" fontId="14" fillId="0" borderId="0" xfId="0" applyFont="1" applyBorder="1" applyAlignment="1">
      <alignment horizontal="left"/>
    </xf>
    <xf numFmtId="0" fontId="14" fillId="0" borderId="0" xfId="0" applyFont="1" applyBorder="1" applyAlignment="1"/>
    <xf numFmtId="0" fontId="14" fillId="0" borderId="5" xfId="0" applyFont="1" applyBorder="1" applyAlignment="1"/>
    <xf numFmtId="0" fontId="14" fillId="0" borderId="1" xfId="0" applyFont="1" applyBorder="1" applyAlignment="1">
      <alignment horizontal="left"/>
    </xf>
    <xf numFmtId="0" fontId="15" fillId="0" borderId="28" xfId="0" applyFont="1" applyFill="1" applyBorder="1" applyAlignment="1">
      <alignment horizontal="centerContinuous"/>
    </xf>
    <xf numFmtId="0" fontId="15" fillId="0" borderId="29" xfId="0" applyFont="1" applyFill="1" applyBorder="1" applyAlignment="1">
      <alignment horizontal="centerContinuous"/>
    </xf>
    <xf numFmtId="0" fontId="15" fillId="0" borderId="30" xfId="0" applyFont="1" applyFill="1" applyBorder="1" applyAlignment="1">
      <alignment horizontal="centerContinuous"/>
    </xf>
    <xf numFmtId="0" fontId="15" fillId="0" borderId="31" xfId="0" applyFont="1" applyFill="1" applyBorder="1" applyAlignment="1">
      <alignment horizontal="centerContinuous"/>
    </xf>
    <xf numFmtId="0" fontId="16" fillId="0" borderId="17" xfId="0" applyFont="1" applyBorder="1" applyAlignment="1">
      <alignment horizontal="center"/>
    </xf>
    <xf numFmtId="0" fontId="17" fillId="0" borderId="17" xfId="0" applyFont="1" applyBorder="1"/>
    <xf numFmtId="177" fontId="18" fillId="0" borderId="17" xfId="2" applyFont="1" applyBorder="1" applyAlignment="1">
      <alignment horizontal="center"/>
    </xf>
    <xf numFmtId="10" fontId="18" fillId="0" borderId="17" xfId="1" applyNumberFormat="1" applyFont="1" applyBorder="1" applyAlignment="1">
      <alignment horizontal="center"/>
    </xf>
    <xf numFmtId="177" fontId="18" fillId="0" borderId="17" xfId="2" applyNumberFormat="1" applyFont="1" applyBorder="1" applyAlignment="1">
      <alignment horizontal="center"/>
    </xf>
    <xf numFmtId="0" fontId="17" fillId="0" borderId="17" xfId="0" applyFont="1" applyFill="1" applyBorder="1"/>
    <xf numFmtId="177" fontId="18" fillId="0" borderId="17" xfId="2" applyFont="1" applyFill="1" applyBorder="1" applyAlignment="1">
      <alignment horizontal="center"/>
    </xf>
    <xf numFmtId="9" fontId="18" fillId="0" borderId="17" xfId="1" applyFont="1" applyFill="1" applyBorder="1" applyAlignment="1">
      <alignment horizontal="center"/>
    </xf>
    <xf numFmtId="177" fontId="18" fillId="0" borderId="17" xfId="2" applyNumberFormat="1" applyFont="1" applyFill="1" applyBorder="1" applyAlignment="1">
      <alignment horizontal="center"/>
    </xf>
    <xf numFmtId="0" fontId="17" fillId="0" borderId="14" xfId="0" applyFont="1" applyFill="1" applyBorder="1"/>
    <xf numFmtId="0" fontId="17" fillId="0" borderId="32" xfId="0" applyFont="1" applyFill="1" applyBorder="1"/>
    <xf numFmtId="177" fontId="18" fillId="0" borderId="32" xfId="2" applyFont="1" applyFill="1" applyBorder="1" applyAlignment="1">
      <alignment horizontal="center"/>
    </xf>
    <xf numFmtId="177" fontId="18" fillId="0" borderId="32" xfId="2" applyNumberFormat="1" applyFont="1" applyFill="1" applyBorder="1" applyAlignment="1">
      <alignment horizontal="center"/>
    </xf>
    <xf numFmtId="177" fontId="18" fillId="0" borderId="33" xfId="2" applyNumberFormat="1" applyFont="1" applyFill="1" applyBorder="1" applyAlignment="1">
      <alignment horizontal="center"/>
    </xf>
    <xf numFmtId="0" fontId="17" fillId="0" borderId="34" xfId="0" applyFont="1" applyFill="1" applyBorder="1"/>
    <xf numFmtId="4" fontId="16" fillId="0" borderId="34" xfId="0" applyNumberFormat="1" applyFont="1" applyFill="1" applyBorder="1"/>
    <xf numFmtId="177" fontId="19" fillId="0" borderId="34" xfId="2" applyNumberFormat="1" applyFont="1" applyFill="1" applyBorder="1" applyAlignment="1">
      <alignment horizontal="center"/>
    </xf>
    <xf numFmtId="4" fontId="17" fillId="0" borderId="17" xfId="0" applyNumberFormat="1" applyFont="1" applyFill="1" applyBorder="1"/>
    <xf numFmtId="177" fontId="19" fillId="0" borderId="17" xfId="2" applyNumberFormat="1" applyFont="1" applyFill="1" applyBorder="1" applyAlignment="1">
      <alignment horizontal="center"/>
    </xf>
    <xf numFmtId="0" fontId="5" fillId="0" borderId="11" xfId="0" applyFont="1" applyBorder="1" applyProtection="1"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6" fillId="0" borderId="35" xfId="0" applyFont="1" applyBorder="1" applyProtection="1">
      <protection locked="0"/>
    </xf>
    <xf numFmtId="0" fontId="6" fillId="0" borderId="35" xfId="0" applyFont="1" applyBorder="1" applyAlignment="1" applyProtection="1">
      <alignment horizontal="centerContinuous"/>
      <protection locked="0"/>
    </xf>
    <xf numFmtId="0" fontId="7" fillId="0" borderId="35" xfId="0" applyFont="1" applyBorder="1" applyAlignment="1" applyProtection="1">
      <alignment horizontal="center" vertical="justify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Continuous"/>
      <protection locked="0"/>
    </xf>
    <xf numFmtId="0" fontId="7" fillId="0" borderId="17" xfId="0" applyFont="1" applyBorder="1" applyAlignment="1" applyProtection="1">
      <alignment horizontal="center" vertical="justify"/>
      <protection locked="0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justify" vertical="justify"/>
    </xf>
    <xf numFmtId="177" fontId="5" fillId="0" borderId="17" xfId="2" applyFont="1" applyBorder="1" applyAlignment="1" applyProtection="1">
      <alignment horizontal="center"/>
      <protection locked="0"/>
    </xf>
    <xf numFmtId="177" fontId="5" fillId="0" borderId="17" xfId="2" applyFont="1" applyBorder="1" applyAlignment="1" applyProtection="1">
      <alignment horizontal="center" vertical="justify"/>
      <protection locked="0"/>
    </xf>
    <xf numFmtId="0" fontId="5" fillId="0" borderId="17" xfId="0" applyFont="1" applyBorder="1" applyAlignment="1" applyProtection="1">
      <alignment horizontal="centerContinuous"/>
      <protection locked="0"/>
    </xf>
    <xf numFmtId="0" fontId="6" fillId="0" borderId="17" xfId="0" applyFont="1" applyBorder="1" applyAlignment="1">
      <alignment horizontal="justify" vertical="justify"/>
    </xf>
    <xf numFmtId="177" fontId="5" fillId="0" borderId="17" xfId="2" applyFont="1" applyBorder="1" applyAlignment="1" applyProtection="1">
      <alignment horizontal="right"/>
      <protection locked="0"/>
    </xf>
    <xf numFmtId="0" fontId="2" fillId="0" borderId="7" xfId="0" applyFont="1" applyBorder="1"/>
    <xf numFmtId="0" fontId="9" fillId="0" borderId="3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21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177" fontId="22" fillId="0" borderId="17" xfId="2" applyFont="1" applyBorder="1" applyAlignment="1">
      <alignment horizontal="center"/>
    </xf>
    <xf numFmtId="4" fontId="22" fillId="0" borderId="17" xfId="0" applyNumberFormat="1" applyFont="1" applyBorder="1"/>
    <xf numFmtId="0" fontId="5" fillId="0" borderId="11" xfId="0" applyFont="1" applyBorder="1" applyAlignment="1" applyProtection="1">
      <alignment horizontal="left"/>
      <protection locked="0"/>
    </xf>
    <xf numFmtId="177" fontId="16" fillId="0" borderId="17" xfId="0" applyNumberFormat="1" applyFont="1" applyBorder="1" applyAlignment="1">
      <alignment horizontal="center"/>
    </xf>
    <xf numFmtId="0" fontId="3" fillId="0" borderId="17" xfId="0" applyFont="1" applyBorder="1" applyProtection="1">
      <protection locked="0"/>
    </xf>
    <xf numFmtId="0" fontId="3" fillId="0" borderId="20" xfId="0" applyFont="1" applyBorder="1" applyProtection="1">
      <protection locked="0"/>
    </xf>
    <xf numFmtId="3" fontId="5" fillId="0" borderId="19" xfId="0" applyNumberFormat="1" applyFont="1" applyBorder="1" applyAlignment="1" applyProtection="1">
      <alignment horizontal="left"/>
      <protection locked="0"/>
    </xf>
    <xf numFmtId="0" fontId="5" fillId="0" borderId="17" xfId="0" applyFont="1" applyBorder="1" applyProtection="1">
      <protection locked="0"/>
    </xf>
    <xf numFmtId="194" fontId="5" fillId="0" borderId="17" xfId="2" applyNumberFormat="1" applyFont="1" applyBorder="1" applyAlignment="1" applyProtection="1">
      <alignment horizontal="right"/>
      <protection locked="0"/>
    </xf>
    <xf numFmtId="177" fontId="5" fillId="0" borderId="17" xfId="2" applyNumberFormat="1" applyFont="1" applyBorder="1" applyAlignment="1" applyProtection="1">
      <alignment horizontal="right"/>
      <protection locked="0"/>
    </xf>
    <xf numFmtId="0" fontId="5" fillId="0" borderId="20" xfId="0" applyFont="1" applyBorder="1" applyProtection="1">
      <protection locked="0"/>
    </xf>
    <xf numFmtId="177" fontId="5" fillId="0" borderId="17" xfId="2" applyNumberFormat="1" applyFont="1" applyBorder="1" applyAlignment="1" applyProtection="1">
      <alignment horizontal="right" indent="1"/>
      <protection locked="0"/>
    </xf>
    <xf numFmtId="3" fontId="5" fillId="0" borderId="19" xfId="0" applyNumberFormat="1" applyFont="1" applyBorder="1" applyAlignment="1" applyProtection="1">
      <alignment horizontal="right"/>
      <protection locked="0"/>
    </xf>
    <xf numFmtId="4" fontId="0" fillId="0" borderId="0" xfId="0" applyNumberFormat="1"/>
    <xf numFmtId="0" fontId="2" fillId="0" borderId="0" xfId="0" applyFont="1" applyBorder="1" applyProtection="1">
      <protection locked="0"/>
    </xf>
    <xf numFmtId="0" fontId="5" fillId="0" borderId="36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0" fillId="0" borderId="4" xfId="0" applyBorder="1"/>
    <xf numFmtId="0" fontId="6" fillId="0" borderId="16" xfId="0" applyFont="1" applyBorder="1" applyAlignment="1" applyProtection="1">
      <alignment horizontal="center"/>
      <protection locked="0"/>
    </xf>
    <xf numFmtId="0" fontId="0" fillId="0" borderId="5" xfId="0" applyBorder="1"/>
    <xf numFmtId="0" fontId="0" fillId="0" borderId="8" xfId="0" applyBorder="1"/>
    <xf numFmtId="0" fontId="7" fillId="0" borderId="18" xfId="0" applyFont="1" applyBorder="1" applyAlignment="1" applyProtection="1">
      <alignment horizontal="center" vertical="justify"/>
      <protection locked="0"/>
    </xf>
    <xf numFmtId="4" fontId="10" fillId="0" borderId="18" xfId="0" applyNumberFormat="1" applyFont="1" applyBorder="1" applyAlignment="1" applyProtection="1">
      <alignment horizontal="right"/>
      <protection locked="0"/>
    </xf>
    <xf numFmtId="49" fontId="8" fillId="0" borderId="1" xfId="0" applyNumberFormat="1" applyFont="1" applyBorder="1" applyAlignment="1" applyProtection="1">
      <alignment horizontal="center" vertical="top"/>
      <protection locked="0"/>
    </xf>
    <xf numFmtId="0" fontId="7" fillId="0" borderId="0" xfId="0" applyFont="1" applyBorder="1" applyProtection="1"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177" fontId="8" fillId="0" borderId="0" xfId="2" applyNumberFormat="1" applyFont="1" applyBorder="1" applyAlignment="1" applyProtection="1">
      <alignment horizontal="center"/>
      <protection locked="0"/>
    </xf>
    <xf numFmtId="177" fontId="4" fillId="0" borderId="0" xfId="2" applyFont="1" applyBorder="1" applyAlignment="1" applyProtection="1">
      <alignment horizontal="left"/>
      <protection locked="0"/>
    </xf>
    <xf numFmtId="177" fontId="4" fillId="0" borderId="0" xfId="2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23" fillId="0" borderId="0" xfId="0" applyFont="1"/>
    <xf numFmtId="0" fontId="9" fillId="0" borderId="1" xfId="0" applyFont="1" applyBorder="1" applyAlignment="1" applyProtection="1">
      <alignment horizontal="center" shrinkToFit="1"/>
      <protection locked="0"/>
    </xf>
    <xf numFmtId="0" fontId="9" fillId="0" borderId="0" xfId="0" applyFont="1" applyBorder="1" applyAlignment="1" applyProtection="1">
      <alignment horizontal="center" shrinkToFit="1"/>
      <protection locked="0"/>
    </xf>
    <xf numFmtId="0" fontId="9" fillId="0" borderId="5" xfId="0" applyFont="1" applyBorder="1" applyAlignment="1" applyProtection="1">
      <alignment horizontal="center" shrinkToFit="1"/>
      <protection locked="0"/>
    </xf>
    <xf numFmtId="0" fontId="13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">
    <cellStyle name="Normal" xfId="0" builtinId="0"/>
    <cellStyle name="Porcentagem" xfId="1" builtinId="5"/>
    <cellStyle name="Separador de milhares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0</xdr:row>
      <xdr:rowOff>9525</xdr:rowOff>
    </xdr:from>
    <xdr:to>
      <xdr:col>1</xdr:col>
      <xdr:colOff>647700</xdr:colOff>
      <xdr:row>3</xdr:row>
      <xdr:rowOff>171450</xdr:rowOff>
    </xdr:to>
    <xdr:pic>
      <xdr:nvPicPr>
        <xdr:cNvPr id="2202" name="Figura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9525"/>
          <a:ext cx="933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657225</xdr:colOff>
      <xdr:row>37</xdr:row>
      <xdr:rowOff>0</xdr:rowOff>
    </xdr:from>
    <xdr:to>
      <xdr:col>1</xdr:col>
      <xdr:colOff>628650</xdr:colOff>
      <xdr:row>37</xdr:row>
      <xdr:rowOff>0</xdr:rowOff>
    </xdr:to>
    <xdr:pic>
      <xdr:nvPicPr>
        <xdr:cNvPr id="2203" name="Figura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" y="6896100"/>
          <a:ext cx="933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104775</xdr:rowOff>
    </xdr:from>
    <xdr:to>
      <xdr:col>1</xdr:col>
      <xdr:colOff>38100</xdr:colOff>
      <xdr:row>4</xdr:row>
      <xdr:rowOff>95250</xdr:rowOff>
    </xdr:to>
    <xdr:pic>
      <xdr:nvPicPr>
        <xdr:cNvPr id="3142" name="Imagem 2" descr="imagem.bmp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104775"/>
          <a:ext cx="8096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workbookViewId="0">
      <selection activeCell="I25" sqref="I25"/>
    </sheetView>
  </sheetViews>
  <sheetFormatPr defaultColWidth="11.42578125" defaultRowHeight="12.75"/>
  <cols>
    <col min="1" max="1" width="14.42578125" customWidth="1"/>
    <col min="2" max="2" width="63.42578125" customWidth="1"/>
    <col min="3" max="3" width="6.7109375" customWidth="1"/>
    <col min="4" max="4" width="15.28515625" customWidth="1"/>
    <col min="5" max="5" width="12.42578125" customWidth="1"/>
    <col min="6" max="6" width="13.28515625" customWidth="1"/>
    <col min="7" max="7" width="16" customWidth="1"/>
  </cols>
  <sheetData>
    <row r="1" spans="1:7" ht="14.45" customHeight="1">
      <c r="A1" s="3"/>
      <c r="B1" s="4"/>
      <c r="C1" s="5"/>
      <c r="D1" s="6"/>
      <c r="E1" s="5"/>
      <c r="F1" s="5"/>
      <c r="G1" s="7"/>
    </row>
    <row r="2" spans="1:7" ht="14.45" customHeight="1">
      <c r="A2" s="8"/>
      <c r="B2" s="9"/>
      <c r="C2" s="10"/>
      <c r="D2" s="11"/>
      <c r="E2" s="10"/>
      <c r="F2" s="10"/>
      <c r="G2" s="12"/>
    </row>
    <row r="3" spans="1:7" ht="14.45" customHeight="1">
      <c r="A3" s="8"/>
      <c r="B3" s="9"/>
      <c r="C3" s="10"/>
      <c r="D3" s="206" t="s">
        <v>21</v>
      </c>
      <c r="E3" s="207"/>
      <c r="F3" s="207"/>
      <c r="G3" s="208"/>
    </row>
    <row r="4" spans="1:7" ht="14.45" customHeight="1">
      <c r="A4" s="8"/>
      <c r="B4" s="9"/>
      <c r="C4" s="10"/>
      <c r="D4" s="206"/>
      <c r="E4" s="207"/>
      <c r="F4" s="207"/>
      <c r="G4" s="208"/>
    </row>
    <row r="5" spans="1:7" ht="14.45" customHeight="1">
      <c r="A5" s="13" t="s">
        <v>0</v>
      </c>
      <c r="B5" s="10"/>
      <c r="C5" s="10"/>
      <c r="D5" s="11"/>
      <c r="E5" s="14"/>
      <c r="F5" s="10"/>
      <c r="G5" s="12"/>
    </row>
    <row r="6" spans="1:7" ht="14.45" customHeight="1" thickBot="1">
      <c r="A6" s="15" t="s">
        <v>14</v>
      </c>
      <c r="B6" s="16"/>
      <c r="C6" s="17"/>
      <c r="D6" s="18"/>
      <c r="E6" s="17"/>
      <c r="F6" s="17"/>
      <c r="G6" s="19"/>
    </row>
    <row r="7" spans="1:7" ht="14.45" customHeight="1" thickBot="1">
      <c r="A7" s="20" t="s">
        <v>1</v>
      </c>
      <c r="B7" s="21"/>
      <c r="C7" s="22"/>
      <c r="D7" s="23"/>
      <c r="E7" s="10"/>
      <c r="F7" s="10"/>
      <c r="G7" s="12"/>
    </row>
    <row r="8" spans="1:7" ht="14.45" customHeight="1" thickBot="1">
      <c r="A8" s="24" t="s">
        <v>2</v>
      </c>
      <c r="B8" s="25"/>
      <c r="C8" s="26"/>
      <c r="D8" s="27" t="s">
        <v>3</v>
      </c>
      <c r="E8" s="28"/>
      <c r="F8" s="29"/>
      <c r="G8" s="12"/>
    </row>
    <row r="9" spans="1:7" ht="14.45" customHeight="1" thickBot="1">
      <c r="A9" s="24" t="s">
        <v>12</v>
      </c>
      <c r="B9" s="30"/>
      <c r="C9" s="26"/>
      <c r="D9" s="23"/>
      <c r="E9" s="10"/>
      <c r="F9" s="10"/>
      <c r="G9" s="12"/>
    </row>
    <row r="10" spans="1:7" ht="14.45" customHeight="1" thickBot="1">
      <c r="A10" s="24"/>
      <c r="B10" s="30"/>
      <c r="C10" s="26"/>
      <c r="D10" s="23"/>
      <c r="E10" s="10"/>
      <c r="F10" s="10"/>
      <c r="G10" s="12"/>
    </row>
    <row r="11" spans="1:7" ht="14.45" customHeight="1" thickBot="1">
      <c r="A11" s="31" t="s">
        <v>13</v>
      </c>
      <c r="B11" s="30"/>
      <c r="C11" s="26"/>
      <c r="D11" s="23"/>
      <c r="E11" s="10"/>
      <c r="F11" s="10"/>
      <c r="G11" s="12"/>
    </row>
    <row r="12" spans="1:7" ht="14.45" customHeight="1" thickBot="1">
      <c r="A12" s="24" t="s">
        <v>4</v>
      </c>
      <c r="B12" s="32"/>
      <c r="C12" s="26"/>
      <c r="D12" s="23"/>
      <c r="E12" s="10"/>
      <c r="F12" s="10"/>
      <c r="G12" s="12"/>
    </row>
    <row r="13" spans="1:7" ht="30" customHeight="1" thickBot="1">
      <c r="A13" s="33" t="s">
        <v>5</v>
      </c>
      <c r="B13" s="34" t="s">
        <v>6</v>
      </c>
      <c r="C13" s="35" t="s">
        <v>7</v>
      </c>
      <c r="D13" s="33" t="s">
        <v>15</v>
      </c>
      <c r="E13" s="36" t="s">
        <v>17</v>
      </c>
      <c r="F13" s="36" t="s">
        <v>18</v>
      </c>
      <c r="G13" s="36" t="s">
        <v>19</v>
      </c>
    </row>
    <row r="14" spans="1:7" ht="14.45" customHeight="1">
      <c r="A14" s="37"/>
      <c r="B14" s="38"/>
      <c r="C14" s="39"/>
      <c r="D14" s="40"/>
      <c r="E14" s="40"/>
      <c r="F14" s="41"/>
      <c r="G14" s="42"/>
    </row>
    <row r="15" spans="1:7" ht="14.45" customHeight="1">
      <c r="A15" s="43"/>
      <c r="B15" s="44"/>
      <c r="C15" s="45"/>
      <c r="D15" s="46"/>
      <c r="E15" s="47"/>
      <c r="F15" s="48"/>
      <c r="G15" s="49"/>
    </row>
    <row r="16" spans="1:7" ht="14.45" customHeight="1">
      <c r="A16" s="50"/>
      <c r="B16" s="51"/>
      <c r="C16" s="45"/>
      <c r="D16" s="46"/>
      <c r="E16" s="47"/>
      <c r="F16" s="48"/>
      <c r="G16" s="52"/>
    </row>
    <row r="17" spans="1:7" ht="14.45" customHeight="1">
      <c r="A17" s="50"/>
      <c r="B17" s="53"/>
      <c r="C17" s="45"/>
      <c r="D17" s="54"/>
      <c r="E17" s="55"/>
      <c r="F17" s="48"/>
      <c r="G17" s="49"/>
    </row>
    <row r="18" spans="1:7" ht="14.45" customHeight="1">
      <c r="A18" s="50"/>
      <c r="B18" s="53"/>
      <c r="C18" s="45"/>
      <c r="D18" s="54"/>
      <c r="E18" s="55"/>
      <c r="F18" s="48"/>
      <c r="G18" s="49"/>
    </row>
    <row r="19" spans="1:7" ht="14.45" customHeight="1">
      <c r="A19" s="43"/>
      <c r="B19" s="44"/>
      <c r="C19" s="56"/>
      <c r="D19" s="55"/>
      <c r="E19" s="57"/>
      <c r="F19" s="48"/>
      <c r="G19" s="52"/>
    </row>
    <row r="20" spans="1:7" ht="14.45" customHeight="1">
      <c r="A20" s="58"/>
      <c r="B20" s="44"/>
      <c r="C20" s="56"/>
      <c r="D20" s="55"/>
      <c r="E20" s="57"/>
      <c r="F20" s="48"/>
      <c r="G20" s="52"/>
    </row>
    <row r="21" spans="1:7" ht="14.45" customHeight="1">
      <c r="A21" s="50"/>
      <c r="B21" s="59"/>
      <c r="C21" s="56"/>
      <c r="D21" s="55"/>
      <c r="E21" s="55"/>
      <c r="F21" s="48"/>
      <c r="G21" s="52"/>
    </row>
    <row r="22" spans="1:7" ht="14.45" customHeight="1">
      <c r="A22" s="50"/>
      <c r="B22" s="60"/>
      <c r="C22" s="45"/>
      <c r="D22" s="61"/>
      <c r="E22" s="61"/>
      <c r="F22" s="48"/>
      <c r="G22" s="62"/>
    </row>
    <row r="23" spans="1:7" ht="14.45" customHeight="1">
      <c r="A23" s="50"/>
      <c r="B23" s="59"/>
      <c r="C23" s="45"/>
      <c r="D23" s="63"/>
      <c r="E23" s="64"/>
      <c r="F23" s="48"/>
      <c r="G23" s="49"/>
    </row>
    <row r="24" spans="1:7" ht="14.45" customHeight="1">
      <c r="A24" s="50"/>
      <c r="B24" s="60"/>
      <c r="C24" s="45"/>
      <c r="D24" s="46"/>
      <c r="E24" s="61"/>
      <c r="F24" s="48"/>
      <c r="G24" s="65"/>
    </row>
    <row r="25" spans="1:7" ht="14.45" customHeight="1">
      <c r="A25" s="50"/>
      <c r="B25" s="66"/>
      <c r="C25" s="45"/>
      <c r="D25" s="67"/>
      <c r="E25" s="67"/>
      <c r="F25" s="48"/>
      <c r="G25" s="65"/>
    </row>
    <row r="26" spans="1:7" ht="14.45" customHeight="1">
      <c r="A26" s="68"/>
      <c r="B26" s="59"/>
      <c r="C26" s="69"/>
      <c r="D26" s="44"/>
      <c r="E26" s="57"/>
      <c r="F26" s="48"/>
      <c r="G26" s="71"/>
    </row>
    <row r="27" spans="1:7" ht="14.45" customHeight="1">
      <c r="A27" s="68"/>
      <c r="B27" s="60"/>
      <c r="C27" s="69"/>
      <c r="D27" s="70"/>
      <c r="E27" s="57"/>
      <c r="F27" s="48"/>
      <c r="G27" s="71"/>
    </row>
    <row r="28" spans="1:7" ht="14.45" customHeight="1">
      <c r="A28" s="72"/>
      <c r="B28" s="28"/>
      <c r="C28" s="45"/>
      <c r="D28" s="55"/>
      <c r="E28" s="57"/>
      <c r="F28" s="48"/>
      <c r="G28" s="52"/>
    </row>
    <row r="29" spans="1:7" ht="14.45" customHeight="1">
      <c r="A29" s="43"/>
      <c r="B29" s="60"/>
      <c r="C29" s="45"/>
      <c r="D29" s="54"/>
      <c r="E29" s="54"/>
      <c r="F29" s="48"/>
      <c r="G29" s="52"/>
    </row>
    <row r="30" spans="1:7" ht="14.45" customHeight="1">
      <c r="A30" s="73"/>
      <c r="B30" s="74"/>
      <c r="C30" s="75"/>
      <c r="D30" s="76"/>
      <c r="E30" s="77"/>
      <c r="F30" s="78"/>
      <c r="G30" s="62"/>
    </row>
    <row r="31" spans="1:7" ht="14.45" customHeight="1">
      <c r="A31" s="73"/>
      <c r="B31" s="74"/>
      <c r="C31" s="75"/>
      <c r="D31" s="79"/>
      <c r="E31" s="47"/>
      <c r="F31" s="48"/>
      <c r="G31" s="80"/>
    </row>
    <row r="32" spans="1:7" ht="14.45" customHeight="1">
      <c r="A32" s="95"/>
      <c r="B32" s="60"/>
      <c r="C32" s="74"/>
      <c r="D32" s="74"/>
      <c r="E32" s="23"/>
      <c r="F32" s="28"/>
      <c r="G32" s="82"/>
    </row>
    <row r="33" spans="1:7" ht="14.45" customHeight="1">
      <c r="A33" s="83"/>
      <c r="B33" s="51" t="s">
        <v>20</v>
      </c>
      <c r="C33" s="56"/>
      <c r="D33" s="84"/>
      <c r="E33" s="85"/>
      <c r="F33" s="86"/>
      <c r="G33" s="80"/>
    </row>
    <row r="34" spans="1:7" ht="14.45" customHeight="1" thickBot="1">
      <c r="A34" s="87"/>
      <c r="B34" s="88"/>
      <c r="C34" s="89"/>
      <c r="D34" s="90"/>
      <c r="E34" s="91"/>
      <c r="F34" s="92"/>
      <c r="G34" s="22"/>
    </row>
    <row r="35" spans="1:7" ht="14.45" customHeight="1">
      <c r="A35" s="81"/>
      <c r="B35" s="23"/>
      <c r="C35" s="23"/>
      <c r="D35" s="23"/>
      <c r="E35" s="23"/>
      <c r="F35" s="70"/>
      <c r="G35" s="93"/>
    </row>
    <row r="36" spans="1:7" ht="14.45" customHeight="1">
      <c r="A36" s="2"/>
      <c r="B36" s="1"/>
      <c r="C36" s="23"/>
      <c r="D36" s="23"/>
      <c r="E36" s="1"/>
      <c r="F36" s="1"/>
      <c r="G36" s="93"/>
    </row>
    <row r="37" spans="1:7" ht="14.45" customHeight="1" thickBot="1">
      <c r="A37" s="24" t="s">
        <v>9</v>
      </c>
      <c r="B37" s="88"/>
      <c r="C37" s="88"/>
      <c r="D37" s="88"/>
      <c r="E37" s="96" t="s">
        <v>16</v>
      </c>
      <c r="F37" s="96"/>
      <c r="G37" s="94"/>
    </row>
  </sheetData>
  <sheetProtection password="CC3D" sheet="1" objects="1" scenarios="1"/>
  <mergeCells count="1">
    <mergeCell ref="D3:G4"/>
  </mergeCells>
  <phoneticPr fontId="3" type="noConversion"/>
  <pageMargins left="0.47244094488188981" right="0.15748031496062992" top="0.55118110236220474" bottom="7.874015748031496E-2" header="0.19685039370078741" footer="0.15748031496062992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honeticPr fontId="3" type="noConversion"/>
  <printOptions gridLines="1" gridLinesSet="0"/>
  <pageMargins left="0.78740157499999996" right="0.78740157499999996" top="0.984251969" bottom="0.984251969" header="0.49212598499999999" footer="0.49212598499999999"/>
  <headerFooter alignWithMargins="0">
    <oddHeader>&amp;A</oddHeader>
    <oddFooter>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honeticPr fontId="3" type="noConversion"/>
  <printOptions gridLines="1" gridLinesSet="0"/>
  <pageMargins left="0.78740157499999996" right="0.78740157499999996" top="0.984251969" bottom="0.984251969" header="0.49212598499999999" footer="0.49212598499999999"/>
  <headerFooter alignWithMargins="0">
    <oddHeader>&amp;A</oddHeader>
    <oddFooter>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honeticPr fontId="3" type="noConversion"/>
  <printOptions gridLines="1" gridLinesSet="0"/>
  <pageMargins left="0.78740157499999996" right="0.78740157499999996" top="0.984251969" bottom="0.984251969" header="0.49212598499999999" footer="0.49212598499999999"/>
  <headerFooter alignWithMargins="0">
    <oddHeader>&amp;A</oddHeader>
    <oddFooter>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honeticPr fontId="3" type="noConversion"/>
  <printOptions gridLines="1" gridLinesSet="0"/>
  <pageMargins left="0.78740157499999996" right="0.78740157499999996" top="0.984251969" bottom="0.984251969" header="0.49212598499999999" footer="0.49212598499999999"/>
  <headerFooter alignWithMargins="0">
    <oddHeader>&amp;A</oddHeader>
    <oddFooter>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topLeftCell="A79" workbookViewId="0"/>
  </sheetViews>
  <sheetFormatPr defaultColWidth="11.42578125" defaultRowHeight="12.75"/>
  <sheetData/>
  <phoneticPr fontId="3" type="noConversion"/>
  <printOptions gridLines="1" gridLinesSet="0"/>
  <pageMargins left="0.78740157499999996" right="0.78740157499999996" top="0.984251969" bottom="0.984251969" header="0.49212598499999999" footer="0.49212598499999999"/>
  <headerFooter alignWithMargins="0">
    <oddHeader>&amp;A</oddHead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tabSelected="1" topLeftCell="A10" workbookViewId="0">
      <selection activeCell="G24" sqref="G24"/>
    </sheetView>
  </sheetViews>
  <sheetFormatPr defaultColWidth="11.42578125" defaultRowHeight="12.75"/>
  <cols>
    <col min="1" max="1" width="14.7109375" customWidth="1"/>
    <col min="2" max="2" width="64.7109375" customWidth="1"/>
    <col min="3" max="3" width="8.85546875" customWidth="1"/>
    <col min="4" max="4" width="15.140625" bestFit="1" customWidth="1"/>
    <col min="5" max="5" width="11.42578125" customWidth="1"/>
    <col min="6" max="6" width="13.140625" customWidth="1"/>
    <col min="7" max="7" width="14.7109375" customWidth="1"/>
    <col min="8" max="8" width="11.42578125" hidden="1" customWidth="1"/>
  </cols>
  <sheetData>
    <row r="1" spans="1:11" ht="14.45" customHeight="1">
      <c r="A1" s="3"/>
      <c r="B1" s="168" t="s">
        <v>57</v>
      </c>
      <c r="C1" s="5"/>
      <c r="D1" s="6"/>
      <c r="E1" s="5"/>
      <c r="F1" s="5"/>
      <c r="G1" s="7"/>
    </row>
    <row r="2" spans="1:11" ht="14.45" customHeight="1">
      <c r="A2" s="8"/>
      <c r="B2" s="169" t="s">
        <v>67</v>
      </c>
      <c r="C2" s="10"/>
      <c r="D2" s="11"/>
      <c r="E2" s="10"/>
      <c r="F2" s="10"/>
      <c r="G2" s="12"/>
    </row>
    <row r="3" spans="1:11" ht="14.45" customHeight="1">
      <c r="A3" s="8"/>
      <c r="B3" s="9"/>
      <c r="C3" s="10"/>
      <c r="D3" s="206" t="s">
        <v>21</v>
      </c>
      <c r="E3" s="207"/>
      <c r="F3" s="207"/>
      <c r="G3" s="208"/>
    </row>
    <row r="4" spans="1:11" ht="14.45" customHeight="1">
      <c r="A4" s="8"/>
      <c r="B4" s="9"/>
      <c r="C4" s="10"/>
      <c r="D4" s="206"/>
      <c r="E4" s="207"/>
      <c r="F4" s="207"/>
      <c r="G4" s="208"/>
    </row>
    <row r="5" spans="1:11" ht="14.45" customHeight="1">
      <c r="A5" s="13"/>
      <c r="B5" s="10"/>
      <c r="C5" s="10"/>
      <c r="D5" s="11"/>
      <c r="E5" s="14"/>
      <c r="F5" s="10"/>
      <c r="G5" s="12"/>
    </row>
    <row r="6" spans="1:11" ht="14.45" customHeight="1" thickBot="1">
      <c r="A6" s="15"/>
      <c r="B6" s="16"/>
      <c r="C6" s="17"/>
      <c r="D6" s="18"/>
      <c r="E6" s="17"/>
      <c r="F6" s="17"/>
      <c r="G6" s="19"/>
    </row>
    <row r="7" spans="1:11" ht="14.45" customHeight="1" thickBot="1">
      <c r="A7" s="20" t="s">
        <v>1</v>
      </c>
      <c r="B7" s="97" t="s">
        <v>22</v>
      </c>
      <c r="C7" s="22"/>
      <c r="D7" s="23"/>
      <c r="E7" s="10"/>
      <c r="F7" s="10"/>
      <c r="G7" s="12"/>
    </row>
    <row r="8" spans="1:11" ht="14.45" customHeight="1" thickBot="1">
      <c r="A8" s="24" t="s">
        <v>2</v>
      </c>
      <c r="B8" s="174" t="s">
        <v>64</v>
      </c>
      <c r="C8" s="26"/>
      <c r="D8" s="27" t="s">
        <v>3</v>
      </c>
      <c r="E8" s="115" t="s">
        <v>39</v>
      </c>
      <c r="F8" s="29"/>
      <c r="G8" s="12"/>
    </row>
    <row r="9" spans="1:11" ht="14.45" customHeight="1" thickBot="1">
      <c r="A9" s="24" t="s">
        <v>12</v>
      </c>
      <c r="B9" s="152" t="s">
        <v>65</v>
      </c>
      <c r="C9" s="26"/>
      <c r="D9" s="116" t="s">
        <v>40</v>
      </c>
      <c r="E9" s="117">
        <v>0.26700000000000002</v>
      </c>
      <c r="F9" s="10"/>
      <c r="G9" s="12"/>
    </row>
    <row r="10" spans="1:11" ht="14.45" customHeight="1" thickBot="1">
      <c r="A10" s="24"/>
      <c r="B10" s="30"/>
      <c r="C10" s="26"/>
      <c r="D10" s="186" t="s">
        <v>63</v>
      </c>
      <c r="E10" s="10" t="s">
        <v>70</v>
      </c>
      <c r="F10" s="10"/>
      <c r="G10" s="12"/>
    </row>
    <row r="11" spans="1:11" ht="14.45" customHeight="1" thickBot="1">
      <c r="A11" s="31" t="s">
        <v>13</v>
      </c>
      <c r="B11" s="152" t="s">
        <v>69</v>
      </c>
      <c r="C11" s="26"/>
      <c r="D11" s="23"/>
      <c r="E11" s="205" t="s">
        <v>71</v>
      </c>
      <c r="F11" s="10"/>
      <c r="G11" s="12"/>
    </row>
    <row r="12" spans="1:11" ht="14.45" customHeight="1" thickBot="1">
      <c r="A12" s="81" t="s">
        <v>4</v>
      </c>
      <c r="B12" s="187" t="s">
        <v>72</v>
      </c>
      <c r="C12" s="188"/>
      <c r="D12" s="23"/>
      <c r="E12" s="10"/>
      <c r="F12" s="10"/>
      <c r="G12" s="12"/>
    </row>
    <row r="13" spans="1:11" ht="14.45" customHeight="1">
      <c r="A13" s="153" t="s">
        <v>5</v>
      </c>
      <c r="B13" s="154" t="s">
        <v>6</v>
      </c>
      <c r="C13" s="155" t="s">
        <v>7</v>
      </c>
      <c r="D13" s="153" t="s">
        <v>15</v>
      </c>
      <c r="E13" s="156" t="s">
        <v>17</v>
      </c>
      <c r="F13" s="156" t="s">
        <v>18</v>
      </c>
      <c r="G13" s="156" t="s">
        <v>19</v>
      </c>
      <c r="H13" s="189"/>
    </row>
    <row r="14" spans="1:11" ht="14.45" customHeight="1">
      <c r="A14" s="190" t="s">
        <v>55</v>
      </c>
      <c r="B14" s="38" t="s">
        <v>52</v>
      </c>
      <c r="C14" s="158"/>
      <c r="D14" s="157"/>
      <c r="E14" s="159"/>
      <c r="F14" s="159"/>
      <c r="G14" s="193"/>
      <c r="H14" s="191"/>
    </row>
    <row r="15" spans="1:11" ht="14.45" customHeight="1">
      <c r="A15" s="160" t="s">
        <v>53</v>
      </c>
      <c r="B15" s="161" t="s">
        <v>54</v>
      </c>
      <c r="C15" s="164" t="s">
        <v>56</v>
      </c>
      <c r="D15" s="162">
        <v>1</v>
      </c>
      <c r="E15" s="163">
        <v>4000</v>
      </c>
      <c r="F15" s="163">
        <f>E15*D15</f>
        <v>4000</v>
      </c>
      <c r="G15" s="193"/>
      <c r="H15" s="191"/>
      <c r="J15">
        <v>24</v>
      </c>
      <c r="K15">
        <v>0.9</v>
      </c>
    </row>
    <row r="16" spans="1:11" ht="14.45" customHeight="1">
      <c r="A16" s="160"/>
      <c r="B16" s="161"/>
      <c r="C16" s="164"/>
      <c r="D16" s="162"/>
      <c r="E16" s="163"/>
      <c r="F16" s="163"/>
      <c r="G16" s="193"/>
      <c r="H16" s="191"/>
      <c r="J16">
        <v>4.5</v>
      </c>
      <c r="K16">
        <v>24</v>
      </c>
    </row>
    <row r="17" spans="1:11" ht="14.45" customHeight="1">
      <c r="A17" s="160"/>
      <c r="B17" s="165" t="s">
        <v>75</v>
      </c>
      <c r="C17" s="164"/>
      <c r="D17" s="162"/>
      <c r="E17" s="163"/>
      <c r="F17" s="163"/>
      <c r="G17" s="193"/>
      <c r="H17" s="191"/>
      <c r="J17">
        <f>J15*J16</f>
        <v>108</v>
      </c>
      <c r="K17">
        <f>K15*K16</f>
        <v>21.6</v>
      </c>
    </row>
    <row r="18" spans="1:11" ht="14.45" customHeight="1">
      <c r="A18" s="98" t="s">
        <v>10</v>
      </c>
      <c r="B18" s="104" t="s">
        <v>23</v>
      </c>
      <c r="C18" s="39" t="s">
        <v>24</v>
      </c>
      <c r="D18" s="40" t="s">
        <v>74</v>
      </c>
      <c r="E18" s="103" t="s">
        <v>33</v>
      </c>
      <c r="F18" s="41">
        <f>D18*E18</f>
        <v>27400.68</v>
      </c>
      <c r="G18" s="42"/>
      <c r="H18" s="191"/>
      <c r="K18">
        <f>K17+K17</f>
        <v>43.2</v>
      </c>
    </row>
    <row r="19" spans="1:11" ht="14.45" customHeight="1">
      <c r="A19" s="98" t="s">
        <v>11</v>
      </c>
      <c r="B19" s="104" t="s">
        <v>25</v>
      </c>
      <c r="C19" s="99" t="s">
        <v>24</v>
      </c>
      <c r="D19" s="101">
        <v>43.2</v>
      </c>
      <c r="E19" s="106">
        <v>261.77</v>
      </c>
      <c r="F19" s="41">
        <f t="shared" ref="F19:F26" si="0">D19*E19</f>
        <v>11308.464</v>
      </c>
      <c r="G19" s="49"/>
      <c r="H19" s="191"/>
    </row>
    <row r="20" spans="1:11" ht="14.45" customHeight="1">
      <c r="A20" s="100" t="s">
        <v>29</v>
      </c>
      <c r="B20" s="105" t="s">
        <v>26</v>
      </c>
      <c r="C20" s="99" t="s">
        <v>8</v>
      </c>
      <c r="D20" s="101">
        <v>48</v>
      </c>
      <c r="E20" s="106">
        <v>252.28</v>
      </c>
      <c r="F20" s="41">
        <f t="shared" si="0"/>
        <v>12109.44</v>
      </c>
      <c r="G20" s="52"/>
      <c r="H20" s="191"/>
    </row>
    <row r="21" spans="1:11" ht="14.45" customHeight="1">
      <c r="A21" s="100" t="s">
        <v>30</v>
      </c>
      <c r="B21" s="102" t="s">
        <v>31</v>
      </c>
      <c r="C21" s="108" t="s">
        <v>8</v>
      </c>
      <c r="D21" s="166">
        <v>34</v>
      </c>
      <c r="E21" s="107">
        <v>283.16000000000003</v>
      </c>
      <c r="F21" s="41">
        <f t="shared" si="0"/>
        <v>9627.44</v>
      </c>
      <c r="G21" s="194"/>
      <c r="H21" s="191"/>
    </row>
    <row r="22" spans="1:11" ht="14.45" customHeight="1">
      <c r="A22" s="100" t="s">
        <v>34</v>
      </c>
      <c r="B22" s="102" t="s">
        <v>35</v>
      </c>
      <c r="C22" s="99" t="s">
        <v>8</v>
      </c>
      <c r="D22" s="111">
        <v>0</v>
      </c>
      <c r="E22" s="107">
        <v>247.1</v>
      </c>
      <c r="F22" s="41">
        <f t="shared" si="0"/>
        <v>0</v>
      </c>
      <c r="G22" s="49"/>
      <c r="H22" s="191"/>
    </row>
    <row r="23" spans="1:11" ht="14.45" customHeight="1">
      <c r="A23" s="110" t="s">
        <v>36</v>
      </c>
      <c r="B23" s="104" t="s">
        <v>37</v>
      </c>
      <c r="C23" s="56" t="s">
        <v>8</v>
      </c>
      <c r="D23" s="107">
        <v>8</v>
      </c>
      <c r="E23" s="109">
        <v>291.23</v>
      </c>
      <c r="F23" s="41">
        <f t="shared" si="0"/>
        <v>2329.84</v>
      </c>
      <c r="G23" s="52"/>
      <c r="H23" s="191"/>
    </row>
    <row r="24" spans="1:11" ht="14.45" customHeight="1">
      <c r="A24" s="100" t="s">
        <v>27</v>
      </c>
      <c r="B24" s="102" t="s">
        <v>28</v>
      </c>
      <c r="C24" s="99" t="s">
        <v>24</v>
      </c>
      <c r="D24" s="111">
        <v>8</v>
      </c>
      <c r="E24" s="107">
        <v>308.52</v>
      </c>
      <c r="F24" s="41">
        <f t="shared" si="0"/>
        <v>2468.16</v>
      </c>
      <c r="G24" s="52"/>
      <c r="H24" s="191"/>
    </row>
    <row r="25" spans="1:11" ht="14.45" customHeight="1">
      <c r="A25" s="184" t="s">
        <v>58</v>
      </c>
      <c r="B25" s="179" t="s">
        <v>59</v>
      </c>
      <c r="C25" s="39" t="s">
        <v>8</v>
      </c>
      <c r="D25" s="180">
        <v>8.5</v>
      </c>
      <c r="E25" s="181">
        <v>96.86</v>
      </c>
      <c r="F25" s="41">
        <f t="shared" si="0"/>
        <v>823.31</v>
      </c>
      <c r="G25" s="62"/>
      <c r="H25" s="191"/>
    </row>
    <row r="26" spans="1:11" ht="14.45" customHeight="1">
      <c r="A26" s="184" t="s">
        <v>60</v>
      </c>
      <c r="B26" s="182" t="s">
        <v>61</v>
      </c>
      <c r="C26" s="39" t="s">
        <v>62</v>
      </c>
      <c r="D26" s="181">
        <v>4700</v>
      </c>
      <c r="E26" s="183">
        <v>0.51</v>
      </c>
      <c r="F26" s="41">
        <f t="shared" si="0"/>
        <v>2397</v>
      </c>
      <c r="G26" s="49"/>
      <c r="H26" s="191"/>
    </row>
    <row r="27" spans="1:11" ht="14.45" customHeight="1">
      <c r="A27" s="178"/>
      <c r="B27" s="179"/>
      <c r="C27" s="39"/>
      <c r="D27" s="180"/>
      <c r="E27" s="181"/>
      <c r="F27" s="41"/>
      <c r="G27" s="65"/>
      <c r="H27" s="191"/>
    </row>
    <row r="28" spans="1:11" ht="14.45" customHeight="1">
      <c r="A28" s="50"/>
      <c r="B28" s="66"/>
      <c r="C28" s="45"/>
      <c r="D28" s="67"/>
      <c r="E28" s="67"/>
      <c r="F28" s="48"/>
      <c r="G28" s="65"/>
      <c r="H28" s="191"/>
    </row>
    <row r="29" spans="1:11" ht="14.45" customHeight="1">
      <c r="A29" s="68"/>
      <c r="B29" s="59"/>
      <c r="C29" s="69"/>
      <c r="D29" s="44"/>
      <c r="E29" s="57"/>
      <c r="F29" s="48"/>
      <c r="G29" s="71"/>
      <c r="H29" s="191"/>
    </row>
    <row r="30" spans="1:11" ht="14.45" customHeight="1">
      <c r="A30" s="68"/>
      <c r="B30" s="60"/>
      <c r="C30" s="69"/>
      <c r="D30" s="112" t="s">
        <v>32</v>
      </c>
      <c r="E30" s="57"/>
      <c r="F30" s="48">
        <f>SUM(F15:F29)</f>
        <v>72464.334000000003</v>
      </c>
      <c r="G30" s="71"/>
      <c r="H30" s="191"/>
    </row>
    <row r="31" spans="1:11" ht="14.45" customHeight="1">
      <c r="A31" s="72"/>
      <c r="B31" s="28"/>
      <c r="C31" s="45"/>
      <c r="D31" s="55"/>
      <c r="E31" s="57"/>
      <c r="F31" s="48"/>
      <c r="G31" s="52"/>
      <c r="H31" s="191"/>
      <c r="J31" s="185"/>
    </row>
    <row r="32" spans="1:11" ht="14.45" customHeight="1">
      <c r="A32" s="43"/>
      <c r="B32" s="60"/>
      <c r="C32" s="45"/>
      <c r="D32" s="54"/>
      <c r="E32" s="54"/>
      <c r="F32" s="48"/>
      <c r="G32" s="52"/>
      <c r="H32" s="191"/>
    </row>
    <row r="33" spans="1:10" ht="14.45" customHeight="1">
      <c r="A33" s="73"/>
      <c r="B33" s="74"/>
      <c r="C33" s="75"/>
      <c r="D33" s="76"/>
      <c r="E33" s="77"/>
      <c r="F33" s="78"/>
      <c r="G33" s="62"/>
      <c r="H33" s="191"/>
    </row>
    <row r="34" spans="1:10" ht="14.45" customHeight="1">
      <c r="A34" s="73"/>
      <c r="B34" s="74"/>
      <c r="C34" s="75"/>
      <c r="D34" s="79"/>
      <c r="E34" s="47"/>
      <c r="F34" s="48"/>
      <c r="G34" s="80"/>
      <c r="H34" s="191"/>
    </row>
    <row r="35" spans="1:10" ht="14.45" customHeight="1">
      <c r="A35" s="95"/>
      <c r="B35" s="60"/>
      <c r="C35" s="74"/>
      <c r="D35" s="74"/>
      <c r="E35" s="23"/>
      <c r="F35" s="28"/>
      <c r="G35" s="82"/>
      <c r="H35" s="191"/>
    </row>
    <row r="36" spans="1:10" ht="14.45" customHeight="1">
      <c r="A36" s="83"/>
      <c r="B36" s="51" t="s">
        <v>55</v>
      </c>
      <c r="C36" s="56"/>
      <c r="D36" s="84"/>
      <c r="E36" s="85"/>
      <c r="F36" s="86"/>
      <c r="G36" s="80"/>
      <c r="H36" s="191"/>
    </row>
    <row r="37" spans="1:10" ht="14.45" customHeight="1" thickBot="1">
      <c r="A37" s="195"/>
      <c r="B37" s="196"/>
      <c r="C37" s="197"/>
      <c r="D37" s="198"/>
      <c r="E37" s="199"/>
      <c r="F37" s="200"/>
      <c r="G37" s="201"/>
      <c r="H37" s="191"/>
      <c r="J37" s="185"/>
    </row>
    <row r="38" spans="1:10" ht="14.45" customHeight="1">
      <c r="A38" s="202"/>
      <c r="B38" s="203"/>
      <c r="C38" s="203"/>
      <c r="D38" s="203"/>
      <c r="E38" s="203"/>
      <c r="F38" s="203"/>
      <c r="G38" s="204"/>
      <c r="H38" s="189"/>
    </row>
    <row r="39" spans="1:10" ht="14.45" customHeight="1">
      <c r="A39" s="2"/>
      <c r="B39" s="1"/>
      <c r="C39" s="1"/>
      <c r="D39" s="209" t="s">
        <v>55</v>
      </c>
      <c r="E39" s="209"/>
      <c r="F39" s="209"/>
      <c r="G39" s="209"/>
      <c r="H39" s="210"/>
    </row>
    <row r="40" spans="1:10" ht="14.45" customHeight="1" thickBot="1">
      <c r="A40" s="113" t="s">
        <v>9</v>
      </c>
      <c r="B40" s="167" t="s">
        <v>73</v>
      </c>
      <c r="C40" s="114"/>
      <c r="D40" s="211" t="s">
        <v>38</v>
      </c>
      <c r="E40" s="211"/>
      <c r="F40" s="211"/>
      <c r="G40" s="212"/>
      <c r="H40" s="192"/>
    </row>
  </sheetData>
  <mergeCells count="3">
    <mergeCell ref="D3:G4"/>
    <mergeCell ref="D39:H39"/>
    <mergeCell ref="D40:G40"/>
  </mergeCells>
  <phoneticPr fontId="3" type="noConversion"/>
  <pageMargins left="0.47244094488188981" right="0.15748031496062992" top="0.55118110236220474" bottom="7.874015748031496E-2" header="0.19685039370078741" footer="0.15748031496062992"/>
  <pageSetup paperSize="9" scale="9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workbookViewId="0">
      <selection activeCell="E7" sqref="E7"/>
    </sheetView>
  </sheetViews>
  <sheetFormatPr defaultColWidth="11.42578125" defaultRowHeight="12.75"/>
  <cols>
    <col min="1" max="1" width="44.7109375" customWidth="1"/>
    <col min="2" max="2" width="10.42578125" customWidth="1"/>
    <col min="3" max="3" width="13.42578125" customWidth="1"/>
    <col min="4" max="4" width="10.5703125" customWidth="1"/>
    <col min="5" max="5" width="12.85546875" customWidth="1"/>
    <col min="6" max="6" width="9.42578125" customWidth="1"/>
    <col min="7" max="7" width="11.140625" customWidth="1"/>
    <col min="8" max="8" width="7.7109375" customWidth="1"/>
    <col min="9" max="9" width="10.5703125" customWidth="1"/>
    <col min="10" max="10" width="8.28515625" customWidth="1"/>
    <col min="11" max="11" width="14.5703125" customWidth="1"/>
    <col min="12" max="12" width="9.42578125" customWidth="1"/>
  </cols>
  <sheetData>
    <row r="1" spans="1:12" ht="15.75">
      <c r="A1" s="118"/>
      <c r="B1" s="119"/>
      <c r="C1" s="120"/>
      <c r="D1" s="120"/>
      <c r="E1" s="120"/>
      <c r="F1" s="121"/>
      <c r="G1" s="121"/>
      <c r="H1" s="121"/>
      <c r="I1" s="121"/>
      <c r="J1" s="121"/>
      <c r="K1" s="121"/>
      <c r="L1" s="122"/>
    </row>
    <row r="2" spans="1:12" ht="15.75">
      <c r="A2" s="123" t="s">
        <v>68</v>
      </c>
      <c r="B2" s="124"/>
      <c r="C2" s="125"/>
      <c r="D2" s="125"/>
      <c r="E2" s="125"/>
      <c r="F2" s="126"/>
      <c r="G2" s="126"/>
      <c r="H2" s="126"/>
      <c r="I2" s="126"/>
      <c r="J2" s="126"/>
      <c r="K2" s="126"/>
      <c r="L2" s="127"/>
    </row>
    <row r="3" spans="1:12" ht="15.75">
      <c r="A3" s="123" t="s">
        <v>66</v>
      </c>
      <c r="B3" s="124"/>
      <c r="C3" s="125"/>
      <c r="D3" s="125"/>
      <c r="E3" s="125"/>
      <c r="F3" s="126"/>
      <c r="G3" s="126"/>
      <c r="H3" s="126"/>
      <c r="I3" s="126"/>
      <c r="J3" s="126"/>
      <c r="K3" s="126"/>
      <c r="L3" s="127"/>
    </row>
    <row r="4" spans="1:12" ht="16.5" thickBot="1">
      <c r="A4" s="128"/>
      <c r="B4" s="125"/>
      <c r="C4" s="125"/>
      <c r="D4" s="125"/>
      <c r="E4" s="125"/>
      <c r="F4" s="126"/>
      <c r="G4" s="126"/>
      <c r="H4" s="126"/>
      <c r="I4" s="126"/>
      <c r="J4" s="126"/>
      <c r="K4" s="126"/>
      <c r="L4" s="127"/>
    </row>
    <row r="5" spans="1:12" ht="24">
      <c r="A5" s="129" t="s">
        <v>41</v>
      </c>
      <c r="B5" s="130"/>
      <c r="C5" s="131"/>
      <c r="D5" s="131"/>
      <c r="E5" s="131"/>
      <c r="F5" s="131"/>
      <c r="G5" s="131"/>
      <c r="H5" s="131"/>
      <c r="I5" s="131"/>
      <c r="J5" s="131"/>
      <c r="K5" s="131"/>
      <c r="L5" s="132"/>
    </row>
    <row r="6" spans="1:12">
      <c r="A6" s="133" t="s">
        <v>42</v>
      </c>
      <c r="B6" s="133" t="s">
        <v>43</v>
      </c>
      <c r="C6" s="133" t="s">
        <v>44</v>
      </c>
      <c r="D6" s="133" t="s">
        <v>45</v>
      </c>
      <c r="E6" s="133" t="s">
        <v>46</v>
      </c>
      <c r="F6" s="133" t="s">
        <v>45</v>
      </c>
      <c r="G6" s="133" t="s">
        <v>47</v>
      </c>
      <c r="H6" s="133" t="s">
        <v>45</v>
      </c>
      <c r="I6" s="133" t="s">
        <v>48</v>
      </c>
      <c r="J6" s="133" t="s">
        <v>45</v>
      </c>
      <c r="K6" s="133" t="s">
        <v>32</v>
      </c>
      <c r="L6" s="133" t="s">
        <v>45</v>
      </c>
    </row>
    <row r="7" spans="1:12">
      <c r="A7" s="133" t="str">
        <f>orçamento!B14</f>
        <v>SERVIÇOS PRELIMINARES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</row>
    <row r="8" spans="1:12">
      <c r="A8" s="171" t="str">
        <f>orçamento!B15</f>
        <v>Instalação de canteiro e acampamento</v>
      </c>
      <c r="B8" s="172">
        <f>orçamento!F15</f>
        <v>4000</v>
      </c>
      <c r="C8" s="175">
        <f>B8</f>
        <v>4000</v>
      </c>
      <c r="D8" s="133"/>
      <c r="E8" s="133"/>
      <c r="F8" s="133"/>
      <c r="G8" s="133"/>
      <c r="H8" s="133"/>
      <c r="I8" s="133"/>
      <c r="J8" s="133"/>
      <c r="K8" s="133"/>
      <c r="L8" s="133"/>
    </row>
    <row r="9" spans="1:12">
      <c r="A9" s="170" t="str">
        <f>orçamento!B17</f>
        <v>REFORMA DE PONTE DE MADEIRA 24 METROS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</row>
    <row r="10" spans="1:12">
      <c r="A10" s="134" t="str">
        <f>orçamento!B18</f>
        <v>Substituição de Pranchão de Assoalho em Ponte de Madeira</v>
      </c>
      <c r="B10" s="173">
        <f>orçamento!F18</f>
        <v>27400.68</v>
      </c>
      <c r="C10" s="135">
        <f>D10*B10</f>
        <v>27400.68</v>
      </c>
      <c r="D10" s="136">
        <v>1</v>
      </c>
      <c r="E10" s="135">
        <f>B10*F10</f>
        <v>0</v>
      </c>
      <c r="F10" s="136">
        <v>0</v>
      </c>
      <c r="G10" s="135" t="s">
        <v>49</v>
      </c>
      <c r="H10" s="137">
        <v>0</v>
      </c>
      <c r="I10" s="135" t="s">
        <v>49</v>
      </c>
      <c r="J10" s="137" t="s">
        <v>49</v>
      </c>
      <c r="K10" s="135">
        <f>SUM(C10,E10,G10,I10,)</f>
        <v>27400.68</v>
      </c>
      <c r="L10" s="137">
        <f>K10/K20*100</f>
        <v>37.812643113507399</v>
      </c>
    </row>
    <row r="11" spans="1:12">
      <c r="A11" s="134" t="str">
        <f>orçamento!B19</f>
        <v>Substituição de Pranchão de Rodeiro em Ponte de Madeira</v>
      </c>
      <c r="B11" s="173">
        <f>orçamento!F19</f>
        <v>11308.464</v>
      </c>
      <c r="C11" s="135">
        <f t="shared" ref="C11:C18" si="0">D11*B11</f>
        <v>11308.464</v>
      </c>
      <c r="D11" s="136">
        <v>1</v>
      </c>
      <c r="E11" s="135">
        <f t="shared" ref="E11:E16" si="1">B11*F11</f>
        <v>0</v>
      </c>
      <c r="F11" s="136">
        <v>0</v>
      </c>
      <c r="G11" s="135" t="s">
        <v>49</v>
      </c>
      <c r="H11" s="137">
        <v>1</v>
      </c>
      <c r="I11" s="135" t="s">
        <v>49</v>
      </c>
      <c r="J11" s="137" t="s">
        <v>49</v>
      </c>
      <c r="K11" s="135">
        <f t="shared" ref="K11:K16" si="2">SUM(C11,E11,G11,I11,)</f>
        <v>11308.464</v>
      </c>
      <c r="L11" s="137">
        <f>K11/K21*100</f>
        <v>15.605558453072927</v>
      </c>
    </row>
    <row r="12" spans="1:12">
      <c r="A12" s="134" t="str">
        <f>orçamento!B20</f>
        <v>Substituição de Guarda Corpo-Tipo II em Ponte de Madeira</v>
      </c>
      <c r="B12" s="173">
        <f>orçamento!F20</f>
        <v>12109.44</v>
      </c>
      <c r="C12" s="135">
        <f t="shared" si="0"/>
        <v>12109.44</v>
      </c>
      <c r="D12" s="136">
        <v>1</v>
      </c>
      <c r="E12" s="135">
        <f t="shared" si="1"/>
        <v>0</v>
      </c>
      <c r="F12" s="136">
        <v>0</v>
      </c>
      <c r="G12" s="135" t="s">
        <v>49</v>
      </c>
      <c r="H12" s="137">
        <v>2</v>
      </c>
      <c r="I12" s="135" t="s">
        <v>49</v>
      </c>
      <c r="J12" s="137" t="s">
        <v>49</v>
      </c>
      <c r="K12" s="135">
        <f t="shared" si="2"/>
        <v>12109.44</v>
      </c>
      <c r="L12" s="137">
        <f>K12/K21*100</f>
        <v>16.710896701265483</v>
      </c>
    </row>
    <row r="13" spans="1:12">
      <c r="A13" s="134" t="str">
        <f>orçamento!B21</f>
        <v>Substituição de viga em Ponte de Madeira</v>
      </c>
      <c r="B13" s="173">
        <f>orçamento!F21</f>
        <v>9627.44</v>
      </c>
      <c r="C13" s="135">
        <f t="shared" si="0"/>
        <v>9627.44</v>
      </c>
      <c r="D13" s="136">
        <v>1</v>
      </c>
      <c r="E13" s="135">
        <f t="shared" si="1"/>
        <v>4813.72</v>
      </c>
      <c r="F13" s="136">
        <v>0.5</v>
      </c>
      <c r="G13" s="135" t="s">
        <v>49</v>
      </c>
      <c r="H13" s="137">
        <v>3</v>
      </c>
      <c r="I13" s="135" t="s">
        <v>49</v>
      </c>
      <c r="J13" s="137" t="s">
        <v>49</v>
      </c>
      <c r="K13" s="135">
        <f t="shared" si="2"/>
        <v>14441.16</v>
      </c>
      <c r="L13" s="137">
        <f>K13/K21*100</f>
        <v>19.928645173224112</v>
      </c>
    </row>
    <row r="14" spans="1:12">
      <c r="A14" s="134" t="str">
        <f>orçamento!B22</f>
        <v>Substituição de Transversina em Ponte de Madeira</v>
      </c>
      <c r="B14" s="173">
        <f>orçamento!F22</f>
        <v>0</v>
      </c>
      <c r="C14" s="135">
        <f t="shared" si="0"/>
        <v>0</v>
      </c>
      <c r="D14" s="136">
        <v>1</v>
      </c>
      <c r="E14" s="135">
        <f t="shared" si="1"/>
        <v>0</v>
      </c>
      <c r="F14" s="136">
        <v>0.5</v>
      </c>
      <c r="G14" s="135" t="s">
        <v>49</v>
      </c>
      <c r="H14" s="137">
        <v>4</v>
      </c>
      <c r="I14" s="135" t="s">
        <v>49</v>
      </c>
      <c r="J14" s="137" t="s">
        <v>49</v>
      </c>
      <c r="K14" s="135">
        <f t="shared" si="2"/>
        <v>0</v>
      </c>
      <c r="L14" s="137">
        <f>K14/K21*100</f>
        <v>0</v>
      </c>
    </row>
    <row r="15" spans="1:12">
      <c r="A15" s="134" t="str">
        <f>orçamento!B23</f>
        <v>Substituição de Sub Viga em Ponte de Madeira</v>
      </c>
      <c r="B15" s="173">
        <f>orçamento!F23</f>
        <v>2329.84</v>
      </c>
      <c r="C15" s="135">
        <f t="shared" si="0"/>
        <v>2329.84</v>
      </c>
      <c r="D15" s="136">
        <v>1</v>
      </c>
      <c r="E15" s="135">
        <f t="shared" si="1"/>
        <v>1164.92</v>
      </c>
      <c r="F15" s="136">
        <v>0.5</v>
      </c>
      <c r="G15" s="135" t="s">
        <v>49</v>
      </c>
      <c r="H15" s="137">
        <v>6</v>
      </c>
      <c r="I15" s="135" t="s">
        <v>49</v>
      </c>
      <c r="J15" s="137" t="s">
        <v>49</v>
      </c>
      <c r="K15" s="135">
        <f t="shared" si="2"/>
        <v>3494.76</v>
      </c>
      <c r="L15" s="137">
        <f>K15/K20*100</f>
        <v>4.8227311383279945</v>
      </c>
    </row>
    <row r="16" spans="1:12">
      <c r="A16" s="138" t="str">
        <f>orçamento!B24</f>
        <v>Alas e testas do Caixão de Aterrro para Ponte de Madeira</v>
      </c>
      <c r="B16" s="173">
        <f>orçamento!F24</f>
        <v>2468.16</v>
      </c>
      <c r="C16" s="135">
        <f t="shared" si="0"/>
        <v>2468.16</v>
      </c>
      <c r="D16" s="136">
        <v>1</v>
      </c>
      <c r="E16" s="135">
        <f t="shared" si="1"/>
        <v>1234.08</v>
      </c>
      <c r="F16" s="136">
        <v>0.5</v>
      </c>
      <c r="G16" s="135" t="s">
        <v>49</v>
      </c>
      <c r="H16" s="137">
        <v>7</v>
      </c>
      <c r="I16" s="135" t="s">
        <v>49</v>
      </c>
      <c r="J16" s="137" t="s">
        <v>49</v>
      </c>
      <c r="K16" s="135">
        <f t="shared" si="2"/>
        <v>3702.24</v>
      </c>
      <c r="L16" s="137">
        <f>K16/K21*100</f>
        <v>5.1090513023965691</v>
      </c>
    </row>
    <row r="17" spans="1:12">
      <c r="A17" s="176" t="s">
        <v>59</v>
      </c>
      <c r="B17" s="173">
        <f>orçamento!F25</f>
        <v>823.31</v>
      </c>
      <c r="C17" s="135">
        <f t="shared" si="0"/>
        <v>823.31</v>
      </c>
      <c r="D17" s="136">
        <v>1</v>
      </c>
      <c r="E17" s="135"/>
      <c r="F17" s="136"/>
      <c r="G17" s="135"/>
      <c r="H17" s="137"/>
      <c r="I17" s="135"/>
      <c r="J17" s="137"/>
      <c r="K17" s="135"/>
      <c r="L17" s="137"/>
    </row>
    <row r="18" spans="1:12">
      <c r="A18" s="177" t="s">
        <v>61</v>
      </c>
      <c r="B18" s="173">
        <f>orçamento!F26</f>
        <v>2397</v>
      </c>
      <c r="C18" s="135">
        <f t="shared" si="0"/>
        <v>2397</v>
      </c>
      <c r="D18" s="136">
        <v>1</v>
      </c>
      <c r="E18" s="139"/>
      <c r="F18" s="140"/>
      <c r="G18" s="139"/>
      <c r="H18" s="140"/>
      <c r="I18" s="139"/>
      <c r="J18" s="140"/>
      <c r="K18" s="139"/>
      <c r="L18" s="141"/>
    </row>
    <row r="19" spans="1:12">
      <c r="A19" s="142"/>
      <c r="B19" s="143"/>
      <c r="C19" s="144"/>
      <c r="D19" s="145"/>
      <c r="E19" s="144"/>
      <c r="F19" s="145"/>
      <c r="G19" s="144"/>
      <c r="H19" s="145"/>
      <c r="I19" s="144"/>
      <c r="J19" s="145"/>
      <c r="K19" s="144"/>
      <c r="L19" s="146"/>
    </row>
    <row r="20" spans="1:12">
      <c r="A20" s="147" t="s">
        <v>50</v>
      </c>
      <c r="B20" s="148">
        <f>SUM(B8:B19)</f>
        <v>72464.334000000003</v>
      </c>
      <c r="C20" s="148">
        <f>SUM(C8:C18)</f>
        <v>72464.334000000003</v>
      </c>
      <c r="D20" s="149">
        <f>C20/K20*100</f>
        <v>100</v>
      </c>
      <c r="E20" s="148">
        <f>SUM(E10:E18)</f>
        <v>7212.72</v>
      </c>
      <c r="F20" s="149">
        <f>E20/K20*100</f>
        <v>9.9534758713162255</v>
      </c>
      <c r="G20" s="148">
        <f>SUM(G10:G18)</f>
        <v>0</v>
      </c>
      <c r="H20" s="149">
        <f>G20/K20*100</f>
        <v>0</v>
      </c>
      <c r="I20" s="148">
        <f>SUM(I10:I18)</f>
        <v>0</v>
      </c>
      <c r="J20" s="149">
        <f>I20/K20*100</f>
        <v>0</v>
      </c>
      <c r="K20" s="148">
        <f>G21</f>
        <v>72464.334000000003</v>
      </c>
      <c r="L20" s="149">
        <f>SUM(L10:L19)</f>
        <v>99.989525881794478</v>
      </c>
    </row>
    <row r="21" spans="1:12">
      <c r="A21" s="138" t="s">
        <v>51</v>
      </c>
      <c r="B21" s="150"/>
      <c r="C21" s="148">
        <f>C20</f>
        <v>72464.334000000003</v>
      </c>
      <c r="D21" s="151">
        <f>C21/K20*100</f>
        <v>100</v>
      </c>
      <c r="E21" s="148">
        <f>C21</f>
        <v>72464.334000000003</v>
      </c>
      <c r="F21" s="151">
        <f>E21/K20*100</f>
        <v>100</v>
      </c>
      <c r="G21" s="148">
        <f>G20+E21</f>
        <v>72464.334000000003</v>
      </c>
      <c r="H21" s="151">
        <f>G21/K21*100</f>
        <v>100</v>
      </c>
      <c r="I21" s="148">
        <f>I20+G21-1.97</f>
        <v>72462.364000000001</v>
      </c>
      <c r="J21" s="151">
        <f>I21/K21*100</f>
        <v>99.997281421229928</v>
      </c>
      <c r="K21" s="148">
        <f>K20</f>
        <v>72464.334000000003</v>
      </c>
      <c r="L21" s="151">
        <f>L20</f>
        <v>99.989525881794478</v>
      </c>
    </row>
  </sheetData>
  <phoneticPr fontId="3" type="noConversion"/>
  <printOptions gridLines="1" gridLinesSet="0"/>
  <pageMargins left="0.78740157499999996" right="0.78740157499999996" top="0.984251969" bottom="0.984251969" header="0.49212598499999999" footer="0.49212598499999999"/>
  <pageSetup paperSize="9" scale="80" orientation="landscape" r:id="rId1"/>
  <headerFooter alignWithMargins="0">
    <oddHeader>&amp;A</oddHeader>
    <oddFooter>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honeticPr fontId="3" type="noConversion"/>
  <printOptions gridLines="1" gridLinesSet="0"/>
  <pageMargins left="0.78740157499999996" right="0.78740157499999996" top="0.984251969" bottom="0.984251969" header="0.49212598499999999" footer="0.49212598499999999"/>
  <headerFooter alignWithMargins="0">
    <oddHeader>&amp;A</oddHeader>
    <oddFooter>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honeticPr fontId="3" type="noConversion"/>
  <printOptions gridLines="1" gridLinesSet="0"/>
  <pageMargins left="0.78740157499999996" right="0.78740157499999996" top="0.984251969" bottom="0.984251969" header="0.49212598499999999" footer="0.49212598499999999"/>
  <headerFooter alignWithMargins="0">
    <oddHeader>&amp;A</oddHeader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honeticPr fontId="3" type="noConversion"/>
  <printOptions gridLines="1" gridLinesSet="0"/>
  <pageMargins left="0.78740157499999996" right="0.78740157499999996" top="0.984251969" bottom="0.984251969" header="0.49212598499999999" footer="0.49212598499999999"/>
  <headerFooter alignWithMargins="0">
    <oddHeader>&amp;A</oddHeader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3" sqref="B23"/>
    </sheetView>
  </sheetViews>
  <sheetFormatPr defaultColWidth="11.42578125" defaultRowHeight="12.75"/>
  <sheetData/>
  <phoneticPr fontId="3" type="noConversion"/>
  <printOptions gridLines="1" gridLinesSet="0"/>
  <pageMargins left="0.78740157499999996" right="0.78740157499999996" top="0.984251969" bottom="0.984251969" header="0.49212598499999999" footer="0.49212598499999999"/>
  <headerFooter alignWithMargins="0">
    <oddHeader>&amp;A</oddHeader>
    <oddFooter>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honeticPr fontId="3" type="noConversion"/>
  <printOptions gridLines="1" gridLinesSet="0"/>
  <pageMargins left="0.78740157499999996" right="0.78740157499999996" top="0.984251969" bottom="0.984251969" header="0.49212598499999999" footer="0.49212598499999999"/>
  <headerFooter alignWithMargins="0">
    <oddHeader>&amp;A</oddHeader>
    <oddFooter>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honeticPr fontId="3" type="noConversion"/>
  <printOptions gridLines="1" gridLinesSet="0"/>
  <pageMargins left="0.78740157499999996" right="0.78740157499999996" top="0.984251969" bottom="0.984251969" header="0.49212598499999999" footer="0.49212598499999999"/>
  <headerFooter alignWithMargins="0">
    <oddHeader>&amp;A</oddHead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3</vt:i4>
      </vt:variant>
    </vt:vector>
  </HeadingPairs>
  <TitlesOfParts>
    <vt:vector size="17" baseType="lpstr">
      <vt:lpstr>Plan3</vt:lpstr>
      <vt:lpstr>orçamento</vt:lpstr>
      <vt:lpstr>cronograma</vt:lpstr>
      <vt:lpstr>Plan6</vt:lpstr>
      <vt:lpstr>Plan7</vt:lpstr>
      <vt:lpstr>Plan8</vt:lpstr>
      <vt:lpstr>Plan9</vt:lpstr>
      <vt:lpstr>Plan10</vt:lpstr>
      <vt:lpstr>Plan11</vt:lpstr>
      <vt:lpstr>Plan12</vt:lpstr>
      <vt:lpstr>Plan13</vt:lpstr>
      <vt:lpstr>Plan14</vt:lpstr>
      <vt:lpstr>Plan15</vt:lpstr>
      <vt:lpstr>Plan16</vt:lpstr>
      <vt:lpstr>cronograma!Area_de_impressao</vt:lpstr>
      <vt:lpstr>orçamento!Area_de_impressao</vt:lpstr>
      <vt:lpstr>Plan3!Titulos_de_impressao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</dc:title>
  <dc:subject>ORÇAMENTO</dc:subject>
  <dc:creator>D.V.O.P. - MT</dc:creator>
  <cp:lastModifiedBy>Usuario</cp:lastModifiedBy>
  <cp:lastPrinted>2017-06-12T20:43:47Z</cp:lastPrinted>
  <dcterms:created xsi:type="dcterms:W3CDTF">1998-01-09T17:44:04Z</dcterms:created>
  <dcterms:modified xsi:type="dcterms:W3CDTF">2017-08-29T15:10:36Z</dcterms:modified>
</cp:coreProperties>
</file>