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601" activeTab="7"/>
  </bookViews>
  <sheets>
    <sheet name="Plan3" sheetId="1" r:id="rId1"/>
    <sheet name="orçamento" sheetId="2" r:id="rId2"/>
    <sheet name="cronograma" sheetId="3" r:id="rId3"/>
    <sheet name="Plan6" sheetId="4" r:id="rId4"/>
    <sheet name="Plan7" sheetId="5" r:id="rId5"/>
    <sheet name="Plan9" sheetId="6" r:id="rId6"/>
    <sheet name="Plan10" sheetId="7" r:id="rId7"/>
    <sheet name="Plan11" sheetId="8" r:id="rId8"/>
    <sheet name="Plan12" sheetId="9" r:id="rId9"/>
    <sheet name="Plan13" sheetId="10" r:id="rId10"/>
    <sheet name="Plan14" sheetId="11" r:id="rId11"/>
    <sheet name="Plan15" sheetId="12" r:id="rId12"/>
    <sheet name="Plan16" sheetId="13" r:id="rId13"/>
  </sheets>
  <definedNames>
    <definedName name="_xlnm.Print_Area" localSheetId="2">'cronograma'!$A$1:$L$22</definedName>
    <definedName name="_xlnm.Print_Area" localSheetId="1">'orçamento'!$A$1:$H$40</definedName>
    <definedName name="bdi">#REF!</definedName>
    <definedName name="TABELA1">#REF!</definedName>
    <definedName name="_xlnm.Print_Titles" localSheetId="0">'Plan3'!$A:$G,'Plan3'!$1:$6</definedName>
  </definedNames>
  <calcPr fullCalcOnLoad="1"/>
</workbook>
</file>

<file path=xl/sharedStrings.xml><?xml version="1.0" encoding="utf-8"?>
<sst xmlns="http://schemas.openxmlformats.org/spreadsheetml/2006/main" count="262" uniqueCount="79">
  <si>
    <t xml:space="preserve">              GOVERNO DE MATO GROSSO</t>
  </si>
  <si>
    <t>Obra:</t>
  </si>
  <si>
    <t xml:space="preserve">Rodovia: </t>
  </si>
  <si>
    <t xml:space="preserve">PREÇOS : </t>
  </si>
  <si>
    <t>Extensão:</t>
  </si>
  <si>
    <t>ITEM</t>
  </si>
  <si>
    <t xml:space="preserve">                                DISCRIMINAÇÃO</t>
  </si>
  <si>
    <t xml:space="preserve"> UNID.</t>
  </si>
  <si>
    <t>m</t>
  </si>
  <si>
    <t xml:space="preserve">Local e Data: </t>
  </si>
  <si>
    <t>6S 04 810 06</t>
  </si>
  <si>
    <t>6S 04 810 07</t>
  </si>
  <si>
    <t>Trecho:</t>
  </si>
  <si>
    <t>Locais:</t>
  </si>
  <si>
    <t>SECRETARIA DE ESTADO DE  TRANSPORTE E PAVIMENTAÇÃO URBANA</t>
  </si>
  <si>
    <t>QUANTIDADE</t>
  </si>
  <si>
    <t>Assinatura do Responsável</t>
  </si>
  <si>
    <t xml:space="preserve"> PREÇO UNITÁRIO</t>
  </si>
  <si>
    <t xml:space="preserve">CUSTO PARCIAL </t>
  </si>
  <si>
    <t xml:space="preserve">TOTAIS PARCIAIS </t>
  </si>
  <si>
    <r>
      <t>Importa o presente Orçamento em:</t>
    </r>
    <r>
      <rPr>
        <sz val="12"/>
        <rFont val="Arial"/>
        <family val="2"/>
      </rPr>
      <t xml:space="preserve">  </t>
    </r>
  </si>
  <si>
    <t>RESUMO DE ORÇAMENTO</t>
  </si>
  <si>
    <t>REFORMA DE PONTE DE MADEIRA</t>
  </si>
  <si>
    <t>Substituição de Pranchão de Assoalho em Ponte de Madeira</t>
  </si>
  <si>
    <t>m2</t>
  </si>
  <si>
    <t>Substituição de Pranchão de Rodeiro em Ponte de Madeira</t>
  </si>
  <si>
    <t>Substituição de Guarda Corpo-Tipo II em Ponte de Madeira</t>
  </si>
  <si>
    <t xml:space="preserve">  6S 03 830 01</t>
  </si>
  <si>
    <t>Alas e testas do Caixão de Aterrro para Ponte de Madeira</t>
  </si>
  <si>
    <t xml:space="preserve">  6S 04 810 11</t>
  </si>
  <si>
    <t xml:space="preserve">  6S 04 810 05</t>
  </si>
  <si>
    <t>Substituição de viga em Ponte de Madeira</t>
  </si>
  <si>
    <t>TOTAL</t>
  </si>
  <si>
    <t>253,71</t>
  </si>
  <si>
    <t xml:space="preserve">  6S 04 810 02</t>
  </si>
  <si>
    <t>Substituição de Transversina em Ponte de Madeira</t>
  </si>
  <si>
    <t>6S 04 810 04</t>
  </si>
  <si>
    <t>Substituição de Sub Viga em Ponte de Madeira</t>
  </si>
  <si>
    <t xml:space="preserve">                Assinatura do Responável</t>
  </si>
  <si>
    <t>SINFRA 01/11/2013</t>
  </si>
  <si>
    <t>BDI:</t>
  </si>
  <si>
    <t>CRONOGRAMA FÍSICO-FINANCEIRO</t>
  </si>
  <si>
    <t>ETAPA</t>
  </si>
  <si>
    <t>VALOR</t>
  </si>
  <si>
    <t>1º MES</t>
  </si>
  <si>
    <t>%</t>
  </si>
  <si>
    <t>2º MES</t>
  </si>
  <si>
    <t>3º MES</t>
  </si>
  <si>
    <t>4º MES</t>
  </si>
  <si>
    <t>-</t>
  </si>
  <si>
    <t>VALOR TOTAL</t>
  </si>
  <si>
    <t>VALOR ACUMULADO</t>
  </si>
  <si>
    <t>SERVIÇOS PRELIMINARES</t>
  </si>
  <si>
    <t>2 S 00 000 10</t>
  </si>
  <si>
    <t>Instalação de canteiro e acampamento</t>
  </si>
  <si>
    <t xml:space="preserve"> </t>
  </si>
  <si>
    <t>VB</t>
  </si>
  <si>
    <t>ESTADO DE MATO GROSSO</t>
  </si>
  <si>
    <t>6S 04 810 09</t>
  </si>
  <si>
    <t>Substituiçao de trava do rodeiro</t>
  </si>
  <si>
    <t xml:space="preserve">5S 09 001 90 </t>
  </si>
  <si>
    <t xml:space="preserve">Transporte comercial  com carroceria em rod. não pavimentada </t>
  </si>
  <si>
    <t>t.km</t>
  </si>
  <si>
    <t>COORDENADAS S = 15  57'  52,9"</t>
  </si>
  <si>
    <t>MT 469</t>
  </si>
  <si>
    <t>ENTR. (BR163/364)  AO RIO TUGORE</t>
  </si>
  <si>
    <t>RIO TUGORE</t>
  </si>
  <si>
    <t>36,0 M LARGURA  4,50m</t>
  </si>
  <si>
    <t xml:space="preserve"> Latitude: 16°16'15.79"S</t>
  </si>
  <si>
    <t xml:space="preserve"> Longitude: 54°54'4.19"O</t>
  </si>
  <si>
    <t>OBRA :REFORMA PONTE DE MADEIRA SOBRE O RIO TUGORE</t>
  </si>
  <si>
    <t>LOCAL: MT 469</t>
  </si>
  <si>
    <t>PREFEITURA MUNICIPAL DE JUSCIMEIRA</t>
  </si>
  <si>
    <t>Juscimeira-MT., 12 de Junho de 2017</t>
  </si>
  <si>
    <t>162,00</t>
  </si>
  <si>
    <t>REFORMA DE PONTE DE MADEIRA 36 METROS</t>
  </si>
  <si>
    <t>108,00</t>
  </si>
  <si>
    <t>72</t>
  </si>
  <si>
    <t>76,50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</si>
</sst>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0.0"/>
    <numFmt numFmtId="191" formatCode="0.000"/>
    <numFmt numFmtId="192" formatCode="0.0000"/>
    <numFmt numFmtId="193" formatCode="#,##0.000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_);_(* \(#,##0\);_(* &quot;-&quot;??_);_(@_)"/>
    <numFmt numFmtId="199" formatCode="#,##0.00;[Red]#,##0.00"/>
    <numFmt numFmtId="200" formatCode="#,##0.0;[Red]#,##0.0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0;[Red]#,##0.000"/>
    <numFmt numFmtId="205" formatCode="#,##0.0"/>
    <numFmt numFmtId="206" formatCode="[$€-2]\ #,##0.00_);[Red]\([$€-2]\ #,##0.00\)"/>
    <numFmt numFmtId="207" formatCode="[$-416]dddd\,\ d&quot; de &quot;mmmm&quot; de &quot;yyyy"/>
    <numFmt numFmtId="208" formatCode="00000"/>
    <numFmt numFmtId="209" formatCode="00000.0"/>
    <numFmt numFmtId="210" formatCode="00000.00"/>
    <numFmt numFmtId="211" formatCode="00000.000"/>
    <numFmt numFmtId="212" formatCode="#,##0;[Red]#,##0"/>
    <numFmt numFmtId="213" formatCode="&quot;Ativado&quot;;&quot;Ativado&quot;;&quot;Desativado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" fontId="8" fillId="0" borderId="0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Continuous"/>
      <protection locked="0"/>
    </xf>
    <xf numFmtId="0" fontId="9" fillId="0" borderId="24" xfId="0" applyFont="1" applyBorder="1" applyAlignment="1" applyProtection="1">
      <alignment horizontal="center" vertical="justify"/>
      <protection locked="0"/>
    </xf>
    <xf numFmtId="3" fontId="9" fillId="0" borderId="25" xfId="0" applyNumberFormat="1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center"/>
      <protection locked="0"/>
    </xf>
    <xf numFmtId="49" fontId="8" fillId="0" borderId="26" xfId="53" applyNumberFormat="1" applyFont="1" applyBorder="1" applyAlignment="1" applyProtection="1">
      <alignment horizontal="right"/>
      <protection locked="0"/>
    </xf>
    <xf numFmtId="4" fontId="8" fillId="0" borderId="26" xfId="0" applyNumberFormat="1" applyFont="1" applyBorder="1" applyAlignment="1" applyProtection="1">
      <alignment horizontal="right"/>
      <protection locked="0"/>
    </xf>
    <xf numFmtId="177" fontId="8" fillId="0" borderId="27" xfId="53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 locked="0"/>
    </xf>
    <xf numFmtId="194" fontId="5" fillId="0" borderId="26" xfId="53" applyNumberFormat="1" applyFont="1" applyBorder="1" applyAlignment="1" applyProtection="1">
      <alignment horizontal="right"/>
      <protection locked="0"/>
    </xf>
    <xf numFmtId="177" fontId="5" fillId="0" borderId="26" xfId="53" applyFont="1" applyBorder="1" applyAlignment="1" applyProtection="1">
      <alignment horizontal="right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199" fontId="5" fillId="0" borderId="27" xfId="53" applyNumberFormat="1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/>
      <protection locked="0"/>
    </xf>
    <xf numFmtId="199" fontId="10" fillId="0" borderId="27" xfId="53" applyNumberFormat="1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left"/>
      <protection locked="0"/>
    </xf>
    <xf numFmtId="49" fontId="5" fillId="0" borderId="26" xfId="53" applyNumberFormat="1" applyFont="1" applyBorder="1" applyAlignment="1" applyProtection="1">
      <alignment horizontal="right"/>
      <protection locked="0"/>
    </xf>
    <xf numFmtId="199" fontId="5" fillId="0" borderId="26" xfId="53" applyNumberFormat="1" applyFont="1" applyBorder="1" applyAlignment="1" applyProtection="1">
      <alignment horizontal="righ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177" fontId="5" fillId="0" borderId="26" xfId="53" applyFont="1" applyBorder="1" applyAlignment="1" applyProtection="1">
      <alignment horizontal="left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/>
      <protection locked="0"/>
    </xf>
    <xf numFmtId="177" fontId="5" fillId="0" borderId="26" xfId="53" applyNumberFormat="1" applyFont="1" applyBorder="1" applyAlignment="1" applyProtection="1">
      <alignment horizontal="right"/>
      <protection locked="0"/>
    </xf>
    <xf numFmtId="199" fontId="10" fillId="0" borderId="30" xfId="53" applyNumberFormat="1" applyFont="1" applyBorder="1" applyAlignment="1" applyProtection="1">
      <alignment/>
      <protection locked="0"/>
    </xf>
    <xf numFmtId="190" fontId="5" fillId="0" borderId="26" xfId="0" applyNumberFormat="1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alignment horizontal="right"/>
      <protection locked="0"/>
    </xf>
    <xf numFmtId="199" fontId="5" fillId="0" borderId="30" xfId="53" applyNumberFormat="1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177" fontId="5" fillId="0" borderId="26" xfId="53" applyNumberFormat="1" applyFont="1" applyBorder="1" applyAlignment="1" applyProtection="1">
      <alignment horizontal="right" indent="1"/>
      <protection locked="0"/>
    </xf>
    <xf numFmtId="3" fontId="10" fillId="0" borderId="25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99" fontId="10" fillId="0" borderId="31" xfId="53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 horizontal="center"/>
      <protection locked="0"/>
    </xf>
    <xf numFmtId="177" fontId="5" fillId="0" borderId="33" xfId="53" applyNumberFormat="1" applyFont="1" applyBorder="1" applyAlignment="1" applyProtection="1">
      <alignment horizontal="right"/>
      <protection locked="0"/>
    </xf>
    <xf numFmtId="177" fontId="5" fillId="0" borderId="33" xfId="53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2" fontId="5" fillId="0" borderId="33" xfId="53" applyNumberFormat="1" applyFont="1" applyBorder="1" applyAlignment="1" applyProtection="1">
      <alignment horizontal="right"/>
      <protection locked="0"/>
    </xf>
    <xf numFmtId="199" fontId="10" fillId="0" borderId="34" xfId="53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/>
      <protection locked="0"/>
    </xf>
    <xf numFmtId="2" fontId="5" fillId="0" borderId="29" xfId="53" applyNumberFormat="1" applyFont="1" applyBorder="1" applyAlignment="1" applyProtection="1">
      <alignment horizontal="right"/>
      <protection locked="0"/>
    </xf>
    <xf numFmtId="177" fontId="5" fillId="0" borderId="29" xfId="53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177" fontId="10" fillId="0" borderId="16" xfId="53" applyNumberFormat="1" applyFont="1" applyBorder="1" applyAlignment="1" applyProtection="1">
      <alignment horizontal="center"/>
      <protection locked="0"/>
    </xf>
    <xf numFmtId="177" fontId="5" fillId="0" borderId="16" xfId="53" applyFont="1" applyBorder="1" applyAlignment="1" applyProtection="1">
      <alignment horizontal="left"/>
      <protection locked="0"/>
    </xf>
    <xf numFmtId="177" fontId="5" fillId="0" borderId="16" xfId="53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3" fontId="8" fillId="0" borderId="25" xfId="0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3" fontId="8" fillId="0" borderId="28" xfId="0" applyNumberFormat="1" applyFont="1" applyBorder="1" applyAlignment="1" applyProtection="1">
      <alignment horizontal="left"/>
      <protection locked="0"/>
    </xf>
    <xf numFmtId="194" fontId="8" fillId="0" borderId="26" xfId="53" applyNumberFormat="1" applyFont="1" applyBorder="1" applyAlignment="1" applyProtection="1">
      <alignment horizontal="right"/>
      <protection locked="0"/>
    </xf>
    <xf numFmtId="49" fontId="8" fillId="0" borderId="26" xfId="53" applyNumberFormat="1" applyFont="1" applyBorder="1" applyAlignment="1" applyProtection="1">
      <alignment horizontal="right"/>
      <protection locked="0"/>
    </xf>
    <xf numFmtId="177" fontId="8" fillId="0" borderId="26" xfId="53" applyFont="1" applyBorder="1" applyAlignment="1" applyProtection="1">
      <alignment horizontal="right"/>
      <protection locked="0"/>
    </xf>
    <xf numFmtId="199" fontId="8" fillId="0" borderId="26" xfId="53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77" fontId="8" fillId="0" borderId="26" xfId="53" applyFont="1" applyBorder="1" applyAlignment="1" applyProtection="1">
      <alignment horizontal="left"/>
      <protection locked="0"/>
    </xf>
    <xf numFmtId="3" fontId="8" fillId="0" borderId="28" xfId="0" applyNumberFormat="1" applyFont="1" applyBorder="1" applyAlignment="1" applyProtection="1">
      <alignment horizontal="center"/>
      <protection locked="0"/>
    </xf>
    <xf numFmtId="177" fontId="8" fillId="0" borderId="26" xfId="53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" fontId="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37" xfId="0" applyFont="1" applyFill="1" applyBorder="1" applyAlignment="1">
      <alignment horizontal="centerContinuous"/>
    </xf>
    <xf numFmtId="0" fontId="13" fillId="0" borderId="38" xfId="0" applyFont="1" applyFill="1" applyBorder="1" applyAlignment="1">
      <alignment horizontal="centerContinuous"/>
    </xf>
    <xf numFmtId="0" fontId="13" fillId="0" borderId="39" xfId="0" applyFont="1" applyFill="1" applyBorder="1" applyAlignment="1">
      <alignment horizontal="centerContinuous"/>
    </xf>
    <xf numFmtId="0" fontId="13" fillId="0" borderId="40" xfId="0" applyFont="1" applyFill="1" applyBorder="1" applyAlignment="1">
      <alignment horizontal="centerContinuous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177" fontId="16" fillId="0" borderId="26" xfId="53" applyFont="1" applyBorder="1" applyAlignment="1">
      <alignment horizontal="center"/>
    </xf>
    <xf numFmtId="10" fontId="16" fillId="0" borderId="26" xfId="51" applyNumberFormat="1" applyFont="1" applyBorder="1" applyAlignment="1">
      <alignment horizontal="center"/>
    </xf>
    <xf numFmtId="177" fontId="16" fillId="0" borderId="26" xfId="53" applyNumberFormat="1" applyFont="1" applyBorder="1" applyAlignment="1">
      <alignment horizontal="center"/>
    </xf>
    <xf numFmtId="0" fontId="15" fillId="0" borderId="26" xfId="0" applyFont="1" applyFill="1" applyBorder="1" applyAlignment="1">
      <alignment/>
    </xf>
    <xf numFmtId="177" fontId="16" fillId="0" borderId="26" xfId="53" applyFont="1" applyFill="1" applyBorder="1" applyAlignment="1">
      <alignment horizontal="center"/>
    </xf>
    <xf numFmtId="9" fontId="16" fillId="0" borderId="26" xfId="51" applyFont="1" applyFill="1" applyBorder="1" applyAlignment="1">
      <alignment horizontal="center"/>
    </xf>
    <xf numFmtId="177" fontId="16" fillId="0" borderId="26" xfId="53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177" fontId="16" fillId="0" borderId="41" xfId="53" applyFont="1" applyFill="1" applyBorder="1" applyAlignment="1">
      <alignment horizontal="center"/>
    </xf>
    <xf numFmtId="177" fontId="16" fillId="0" borderId="41" xfId="53" applyNumberFormat="1" applyFont="1" applyFill="1" applyBorder="1" applyAlignment="1">
      <alignment horizontal="center"/>
    </xf>
    <xf numFmtId="177" fontId="16" fillId="0" borderId="42" xfId="53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4" fontId="14" fillId="0" borderId="43" xfId="0" applyNumberFormat="1" applyFont="1" applyFill="1" applyBorder="1" applyAlignment="1">
      <alignment/>
    </xf>
    <xf numFmtId="177" fontId="17" fillId="0" borderId="43" xfId="53" applyNumberFormat="1" applyFont="1" applyFill="1" applyBorder="1" applyAlignment="1">
      <alignment horizontal="center"/>
    </xf>
    <xf numFmtId="4" fontId="15" fillId="0" borderId="26" xfId="0" applyNumberFormat="1" applyFont="1" applyFill="1" applyBorder="1" applyAlignment="1">
      <alignment/>
    </xf>
    <xf numFmtId="177" fontId="17" fillId="0" borderId="26" xfId="53" applyNumberFormat="1" applyFont="1" applyFill="1" applyBorder="1" applyAlignment="1">
      <alignment horizontal="center"/>
    </xf>
    <xf numFmtId="0" fontId="8" fillId="0" borderId="20" xfId="0" applyFont="1" applyBorder="1" applyAlignment="1" applyProtection="1">
      <alignment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/>
      <protection locked="0"/>
    </xf>
    <xf numFmtId="0" fontId="9" fillId="0" borderId="44" xfId="0" applyFont="1" applyBorder="1" applyAlignment="1" applyProtection="1">
      <alignment horizontal="centerContinuous"/>
      <protection locked="0"/>
    </xf>
    <xf numFmtId="0" fontId="9" fillId="0" borderId="44" xfId="0" applyFont="1" applyBorder="1" applyAlignment="1" applyProtection="1">
      <alignment horizontal="center" vertical="justify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Continuous"/>
      <protection locked="0"/>
    </xf>
    <xf numFmtId="0" fontId="9" fillId="0" borderId="26" xfId="0" applyFont="1" applyBorder="1" applyAlignment="1" applyProtection="1">
      <alignment horizontal="center" vertical="justify"/>
      <protection locked="0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justify" vertical="justify"/>
    </xf>
    <xf numFmtId="177" fontId="8" fillId="0" borderId="26" xfId="53" applyFont="1" applyBorder="1" applyAlignment="1" applyProtection="1">
      <alignment horizontal="center"/>
      <protection locked="0"/>
    </xf>
    <xf numFmtId="177" fontId="8" fillId="0" borderId="26" xfId="53" applyFont="1" applyBorder="1" applyAlignment="1" applyProtection="1">
      <alignment horizontal="center" vertical="justify"/>
      <protection locked="0"/>
    </xf>
    <xf numFmtId="0" fontId="8" fillId="0" borderId="26" xfId="0" applyFont="1" applyBorder="1" applyAlignment="1" applyProtection="1">
      <alignment horizontal="centerContinuous"/>
      <protection locked="0"/>
    </xf>
    <xf numFmtId="0" fontId="9" fillId="0" borderId="26" xfId="0" applyFont="1" applyBorder="1" applyAlignment="1">
      <alignment horizontal="justify" vertical="justify"/>
    </xf>
    <xf numFmtId="177" fontId="8" fillId="0" borderId="26" xfId="53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9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177" fontId="20" fillId="0" borderId="26" xfId="53" applyFont="1" applyBorder="1" applyAlignment="1">
      <alignment horizontal="center"/>
    </xf>
    <xf numFmtId="4" fontId="20" fillId="0" borderId="26" xfId="0" applyNumberFormat="1" applyFont="1" applyBorder="1" applyAlignment="1">
      <alignment/>
    </xf>
    <xf numFmtId="0" fontId="8" fillId="0" borderId="20" xfId="0" applyFont="1" applyBorder="1" applyAlignment="1" applyProtection="1">
      <alignment horizontal="left"/>
      <protection locked="0"/>
    </xf>
    <xf numFmtId="177" fontId="14" fillId="0" borderId="26" xfId="0" applyNumberFormat="1" applyFont="1" applyBorder="1" applyAlignment="1">
      <alignment horizontal="center"/>
    </xf>
    <xf numFmtId="0" fontId="4" fillId="0" borderId="26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/>
      <protection locked="0"/>
    </xf>
    <xf numFmtId="194" fontId="8" fillId="0" borderId="26" xfId="53" applyNumberFormat="1" applyFont="1" applyBorder="1" applyAlignment="1" applyProtection="1">
      <alignment horizontal="right"/>
      <protection locked="0"/>
    </xf>
    <xf numFmtId="177" fontId="8" fillId="0" borderId="26" xfId="53" applyNumberFormat="1" applyFont="1" applyBorder="1" applyAlignment="1" applyProtection="1">
      <alignment horizontal="right"/>
      <protection locked="0"/>
    </xf>
    <xf numFmtId="0" fontId="8" fillId="0" borderId="29" xfId="0" applyFont="1" applyBorder="1" applyAlignment="1" applyProtection="1">
      <alignment/>
      <protection locked="0"/>
    </xf>
    <xf numFmtId="177" fontId="8" fillId="0" borderId="26" xfId="53" applyNumberFormat="1" applyFont="1" applyBorder="1" applyAlignment="1" applyProtection="1">
      <alignment horizontal="right" indent="1"/>
      <protection locked="0"/>
    </xf>
    <xf numFmtId="3" fontId="8" fillId="0" borderId="28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/>
      <protection locked="0"/>
    </xf>
    <xf numFmtId="0" fontId="8" fillId="0" borderId="4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9" fillId="0" borderId="27" xfId="0" applyFont="1" applyBorder="1" applyAlignment="1" applyProtection="1">
      <alignment horizontal="center" vertical="justify"/>
      <protection locked="0"/>
    </xf>
    <xf numFmtId="4" fontId="8" fillId="0" borderId="27" xfId="0" applyNumberFormat="1" applyFont="1" applyBorder="1" applyAlignment="1" applyProtection="1">
      <alignment horizontal="right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177" fontId="10" fillId="0" borderId="0" xfId="53" applyNumberFormat="1" applyFont="1" applyBorder="1" applyAlignment="1" applyProtection="1">
      <alignment horizontal="center"/>
      <protection locked="0"/>
    </xf>
    <xf numFmtId="177" fontId="5" fillId="0" borderId="0" xfId="53" applyFont="1" applyBorder="1" applyAlignment="1" applyProtection="1">
      <alignment horizontal="left"/>
      <protection locked="0"/>
    </xf>
    <xf numFmtId="177" fontId="5" fillId="0" borderId="0" xfId="53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177" fontId="0" fillId="0" borderId="0" xfId="53" applyFont="1" applyAlignment="1">
      <alignment/>
    </xf>
    <xf numFmtId="0" fontId="8" fillId="0" borderId="29" xfId="0" applyFont="1" applyBorder="1" applyAlignment="1" applyProtection="1">
      <alignment horizontal="left"/>
      <protection locked="0"/>
    </xf>
    <xf numFmtId="3" fontId="8" fillId="0" borderId="25" xfId="0" applyNumberFormat="1" applyFont="1" applyBorder="1" applyAlignment="1" applyProtection="1">
      <alignment horizontal="center"/>
      <protection locked="0"/>
    </xf>
    <xf numFmtId="199" fontId="8" fillId="0" borderId="26" xfId="53" applyNumberFormat="1" applyFont="1" applyBorder="1" applyAlignment="1" applyProtection="1">
      <alignment horizontal="right"/>
      <protection locked="0"/>
    </xf>
    <xf numFmtId="3" fontId="8" fillId="0" borderId="28" xfId="0" applyNumberFormat="1" applyFont="1" applyBorder="1" applyAlignment="1" applyProtection="1">
      <alignment horizontal="center"/>
      <protection locked="0"/>
    </xf>
    <xf numFmtId="177" fontId="8" fillId="0" borderId="26" xfId="53" applyFont="1" applyBorder="1" applyAlignment="1" applyProtection="1">
      <alignment horizontal="left"/>
      <protection locked="0"/>
    </xf>
    <xf numFmtId="0" fontId="8" fillId="34" borderId="26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0" fontId="11" fillId="0" borderId="14" xfId="0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1</xdr:col>
      <xdr:colOff>647700</xdr:colOff>
      <xdr:row>3</xdr:row>
      <xdr:rowOff>171450</xdr:rowOff>
    </xdr:to>
    <xdr:pic>
      <xdr:nvPicPr>
        <xdr:cNvPr id="1" name="Figura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933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37</xdr:row>
      <xdr:rowOff>0</xdr:rowOff>
    </xdr:from>
    <xdr:to>
      <xdr:col>1</xdr:col>
      <xdr:colOff>628650</xdr:colOff>
      <xdr:row>37</xdr:row>
      <xdr:rowOff>0</xdr:rowOff>
    </xdr:to>
    <xdr:pic>
      <xdr:nvPicPr>
        <xdr:cNvPr id="2" name="Figura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8961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19050</xdr:colOff>
      <xdr:row>4</xdr:row>
      <xdr:rowOff>95250</xdr:rowOff>
    </xdr:to>
    <xdr:pic>
      <xdr:nvPicPr>
        <xdr:cNvPr id="1" name="Imagem 2" descr="imagem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14.421875" style="0" customWidth="1"/>
    <col min="2" max="2" width="63.421875" style="0" customWidth="1"/>
    <col min="3" max="3" width="6.7109375" style="0" customWidth="1"/>
    <col min="4" max="4" width="15.28125" style="0" customWidth="1"/>
    <col min="5" max="5" width="12.421875" style="0" customWidth="1"/>
    <col min="6" max="6" width="13.28125" style="0" customWidth="1"/>
    <col min="7" max="7" width="16.00390625" style="0" customWidth="1"/>
  </cols>
  <sheetData>
    <row r="1" spans="1:7" ht="14.25" customHeight="1">
      <c r="A1" s="3"/>
      <c r="B1" s="4"/>
      <c r="C1" s="5"/>
      <c r="D1" s="6"/>
      <c r="E1" s="5"/>
      <c r="F1" s="5"/>
      <c r="G1" s="7"/>
    </row>
    <row r="2" spans="1:7" ht="14.25" customHeight="1">
      <c r="A2" s="8"/>
      <c r="B2" s="9"/>
      <c r="C2" s="10"/>
      <c r="D2" s="11"/>
      <c r="E2" s="10"/>
      <c r="F2" s="10"/>
      <c r="G2" s="12"/>
    </row>
    <row r="3" spans="1:7" ht="14.25" customHeight="1">
      <c r="A3" s="8"/>
      <c r="B3" s="9"/>
      <c r="C3" s="10"/>
      <c r="D3" s="209" t="s">
        <v>21</v>
      </c>
      <c r="E3" s="210"/>
      <c r="F3" s="210"/>
      <c r="G3" s="211"/>
    </row>
    <row r="4" spans="1:7" ht="14.25" customHeight="1">
      <c r="A4" s="8"/>
      <c r="B4" s="9"/>
      <c r="C4" s="10"/>
      <c r="D4" s="209"/>
      <c r="E4" s="210"/>
      <c r="F4" s="210"/>
      <c r="G4" s="211"/>
    </row>
    <row r="5" spans="1:7" ht="14.25" customHeight="1">
      <c r="A5" s="13" t="s">
        <v>0</v>
      </c>
      <c r="B5" s="10"/>
      <c r="C5" s="10"/>
      <c r="D5" s="11"/>
      <c r="E5" s="14"/>
      <c r="F5" s="10"/>
      <c r="G5" s="12"/>
    </row>
    <row r="6" spans="1:7" ht="14.25" customHeight="1" thickBot="1">
      <c r="A6" s="15" t="s">
        <v>14</v>
      </c>
      <c r="B6" s="16"/>
      <c r="C6" s="17"/>
      <c r="D6" s="18"/>
      <c r="E6" s="17"/>
      <c r="F6" s="17"/>
      <c r="G6" s="19"/>
    </row>
    <row r="7" spans="1:7" ht="14.25" customHeight="1" thickBot="1">
      <c r="A7" s="20" t="s">
        <v>1</v>
      </c>
      <c r="B7" s="21"/>
      <c r="C7" s="22"/>
      <c r="D7" s="23"/>
      <c r="E7" s="10"/>
      <c r="F7" s="10"/>
      <c r="G7" s="12"/>
    </row>
    <row r="8" spans="1:7" ht="14.25" customHeight="1" thickBot="1">
      <c r="A8" s="24" t="s">
        <v>2</v>
      </c>
      <c r="B8" s="25"/>
      <c r="C8" s="26"/>
      <c r="D8" s="27" t="s">
        <v>3</v>
      </c>
      <c r="E8" s="28"/>
      <c r="F8" s="29"/>
      <c r="G8" s="12"/>
    </row>
    <row r="9" spans="1:7" ht="14.25" customHeight="1" thickBot="1">
      <c r="A9" s="24" t="s">
        <v>12</v>
      </c>
      <c r="B9" s="30"/>
      <c r="C9" s="26"/>
      <c r="D9" s="23"/>
      <c r="E9" s="10"/>
      <c r="F9" s="10"/>
      <c r="G9" s="12"/>
    </row>
    <row r="10" spans="1:7" ht="14.25" customHeight="1" thickBot="1">
      <c r="A10" s="24"/>
      <c r="B10" s="30"/>
      <c r="C10" s="26"/>
      <c r="D10" s="23"/>
      <c r="E10" s="10"/>
      <c r="F10" s="10"/>
      <c r="G10" s="12"/>
    </row>
    <row r="11" spans="1:7" ht="14.25" customHeight="1" thickBot="1">
      <c r="A11" s="31" t="s">
        <v>13</v>
      </c>
      <c r="B11" s="30"/>
      <c r="C11" s="26"/>
      <c r="D11" s="23"/>
      <c r="E11" s="10"/>
      <c r="F11" s="10"/>
      <c r="G11" s="12"/>
    </row>
    <row r="12" spans="1:7" ht="14.25" customHeight="1" thickBot="1">
      <c r="A12" s="24" t="s">
        <v>4</v>
      </c>
      <c r="B12" s="32"/>
      <c r="C12" s="26"/>
      <c r="D12" s="23"/>
      <c r="E12" s="10"/>
      <c r="F12" s="10"/>
      <c r="G12" s="12"/>
    </row>
    <row r="13" spans="1:7" ht="30" customHeight="1" thickBot="1">
      <c r="A13" s="33" t="s">
        <v>5</v>
      </c>
      <c r="B13" s="34" t="s">
        <v>6</v>
      </c>
      <c r="C13" s="35" t="s">
        <v>7</v>
      </c>
      <c r="D13" s="33" t="s">
        <v>15</v>
      </c>
      <c r="E13" s="36" t="s">
        <v>17</v>
      </c>
      <c r="F13" s="36" t="s">
        <v>18</v>
      </c>
      <c r="G13" s="36" t="s">
        <v>19</v>
      </c>
    </row>
    <row r="14" spans="1:7" ht="14.25" customHeight="1">
      <c r="A14" s="37"/>
      <c r="B14" s="38"/>
      <c r="C14" s="39"/>
      <c r="D14" s="40"/>
      <c r="E14" s="40"/>
      <c r="F14" s="41"/>
      <c r="G14" s="42"/>
    </row>
    <row r="15" spans="1:7" ht="14.25" customHeight="1">
      <c r="A15" s="43"/>
      <c r="B15" s="44"/>
      <c r="C15" s="45"/>
      <c r="D15" s="46"/>
      <c r="E15" s="47"/>
      <c r="F15" s="48"/>
      <c r="G15" s="49"/>
    </row>
    <row r="16" spans="1:7" ht="14.25" customHeight="1">
      <c r="A16" s="50"/>
      <c r="B16" s="51"/>
      <c r="C16" s="45"/>
      <c r="D16" s="46"/>
      <c r="E16" s="47"/>
      <c r="F16" s="48"/>
      <c r="G16" s="52"/>
    </row>
    <row r="17" spans="1:7" ht="14.25" customHeight="1">
      <c r="A17" s="50"/>
      <c r="B17" s="53"/>
      <c r="C17" s="45"/>
      <c r="D17" s="54"/>
      <c r="E17" s="55"/>
      <c r="F17" s="48"/>
      <c r="G17" s="49"/>
    </row>
    <row r="18" spans="1:7" ht="14.25" customHeight="1">
      <c r="A18" s="50"/>
      <c r="B18" s="53"/>
      <c r="C18" s="45"/>
      <c r="D18" s="54"/>
      <c r="E18" s="55"/>
      <c r="F18" s="48"/>
      <c r="G18" s="49"/>
    </row>
    <row r="19" spans="1:7" ht="14.25" customHeight="1">
      <c r="A19" s="43"/>
      <c r="B19" s="44"/>
      <c r="C19" s="56"/>
      <c r="D19" s="55"/>
      <c r="E19" s="57"/>
      <c r="F19" s="48"/>
      <c r="G19" s="52"/>
    </row>
    <row r="20" spans="1:7" ht="14.25" customHeight="1">
      <c r="A20" s="58"/>
      <c r="B20" s="44"/>
      <c r="C20" s="56"/>
      <c r="D20" s="55"/>
      <c r="E20" s="57"/>
      <c r="F20" s="48"/>
      <c r="G20" s="52"/>
    </row>
    <row r="21" spans="1:7" ht="14.25" customHeight="1">
      <c r="A21" s="50"/>
      <c r="B21" s="59"/>
      <c r="C21" s="56"/>
      <c r="D21" s="55"/>
      <c r="E21" s="55"/>
      <c r="F21" s="48"/>
      <c r="G21" s="52"/>
    </row>
    <row r="22" spans="1:7" ht="14.25" customHeight="1">
      <c r="A22" s="50"/>
      <c r="B22" s="60"/>
      <c r="C22" s="45"/>
      <c r="D22" s="61"/>
      <c r="E22" s="61"/>
      <c r="F22" s="48"/>
      <c r="G22" s="62"/>
    </row>
    <row r="23" spans="1:7" ht="14.25" customHeight="1">
      <c r="A23" s="50"/>
      <c r="B23" s="59"/>
      <c r="C23" s="45"/>
      <c r="D23" s="63"/>
      <c r="E23" s="64"/>
      <c r="F23" s="48"/>
      <c r="G23" s="49"/>
    </row>
    <row r="24" spans="1:7" ht="14.25" customHeight="1">
      <c r="A24" s="50"/>
      <c r="B24" s="60"/>
      <c r="C24" s="45"/>
      <c r="D24" s="46"/>
      <c r="E24" s="61"/>
      <c r="F24" s="48"/>
      <c r="G24" s="65"/>
    </row>
    <row r="25" spans="1:7" ht="14.25" customHeight="1">
      <c r="A25" s="50"/>
      <c r="B25" s="66"/>
      <c r="C25" s="45"/>
      <c r="D25" s="67"/>
      <c r="E25" s="67"/>
      <c r="F25" s="48"/>
      <c r="G25" s="65"/>
    </row>
    <row r="26" spans="1:7" ht="14.25" customHeight="1">
      <c r="A26" s="68"/>
      <c r="B26" s="59"/>
      <c r="C26" s="69"/>
      <c r="D26" s="44"/>
      <c r="E26" s="57"/>
      <c r="F26" s="48"/>
      <c r="G26" s="71"/>
    </row>
    <row r="27" spans="1:7" ht="14.25" customHeight="1">
      <c r="A27" s="68"/>
      <c r="B27" s="60"/>
      <c r="C27" s="69"/>
      <c r="D27" s="70"/>
      <c r="E27" s="57"/>
      <c r="F27" s="48"/>
      <c r="G27" s="71"/>
    </row>
    <row r="28" spans="1:7" ht="14.25" customHeight="1">
      <c r="A28" s="72"/>
      <c r="B28" s="28"/>
      <c r="C28" s="45"/>
      <c r="D28" s="55"/>
      <c r="E28" s="57"/>
      <c r="F28" s="48"/>
      <c r="G28" s="52"/>
    </row>
    <row r="29" spans="1:7" ht="14.25" customHeight="1">
      <c r="A29" s="43"/>
      <c r="B29" s="60"/>
      <c r="C29" s="45"/>
      <c r="D29" s="54"/>
      <c r="E29" s="54"/>
      <c r="F29" s="48"/>
      <c r="G29" s="52"/>
    </row>
    <row r="30" spans="1:7" ht="14.25" customHeight="1">
      <c r="A30" s="73"/>
      <c r="B30" s="74"/>
      <c r="C30" s="75"/>
      <c r="D30" s="76"/>
      <c r="E30" s="77"/>
      <c r="F30" s="78"/>
      <c r="G30" s="62"/>
    </row>
    <row r="31" spans="1:7" ht="14.25" customHeight="1">
      <c r="A31" s="73"/>
      <c r="B31" s="74"/>
      <c r="C31" s="75"/>
      <c r="D31" s="79"/>
      <c r="E31" s="47"/>
      <c r="F31" s="48"/>
      <c r="G31" s="80"/>
    </row>
    <row r="32" spans="1:7" ht="14.25" customHeight="1">
      <c r="A32" s="95"/>
      <c r="B32" s="60"/>
      <c r="C32" s="74"/>
      <c r="D32" s="74"/>
      <c r="E32" s="23"/>
      <c r="F32" s="28"/>
      <c r="G32" s="82"/>
    </row>
    <row r="33" spans="1:7" ht="14.25" customHeight="1">
      <c r="A33" s="83"/>
      <c r="B33" s="51" t="s">
        <v>20</v>
      </c>
      <c r="C33" s="56"/>
      <c r="D33" s="84"/>
      <c r="E33" s="85"/>
      <c r="F33" s="86"/>
      <c r="G33" s="80"/>
    </row>
    <row r="34" spans="1:7" ht="14.25" customHeight="1" thickBot="1">
      <c r="A34" s="87"/>
      <c r="B34" s="88"/>
      <c r="C34" s="89"/>
      <c r="D34" s="90"/>
      <c r="E34" s="91"/>
      <c r="F34" s="92"/>
      <c r="G34" s="22"/>
    </row>
    <row r="35" spans="1:7" ht="14.25" customHeight="1">
      <c r="A35" s="81"/>
      <c r="B35" s="23"/>
      <c r="C35" s="23"/>
      <c r="D35" s="23"/>
      <c r="E35" s="23"/>
      <c r="F35" s="70"/>
      <c r="G35" s="93"/>
    </row>
    <row r="36" spans="1:7" ht="14.25" customHeight="1">
      <c r="A36" s="2"/>
      <c r="B36" s="1"/>
      <c r="C36" s="23"/>
      <c r="D36" s="23"/>
      <c r="E36" s="1"/>
      <c r="F36" s="1"/>
      <c r="G36" s="93"/>
    </row>
    <row r="37" spans="1:7" ht="14.25" customHeight="1" thickBot="1">
      <c r="A37" s="24" t="s">
        <v>9</v>
      </c>
      <c r="B37" s="88"/>
      <c r="C37" s="88"/>
      <c r="D37" s="88"/>
      <c r="E37" s="96" t="s">
        <v>16</v>
      </c>
      <c r="F37" s="96"/>
      <c r="G37" s="94"/>
    </row>
  </sheetData>
  <sheetProtection password="CC3D" sheet="1" objects="1" scenarios="1"/>
  <mergeCells count="1">
    <mergeCell ref="D3:G4"/>
  </mergeCells>
  <printOptions/>
  <pageMargins left="0.4724409448818898" right="0.15748031496062992" top="0.5511811023622047" bottom="0.07874015748031496" header="0.1968503937007874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4">
      <selection activeCell="A18" sqref="A18:F26"/>
    </sheetView>
  </sheetViews>
  <sheetFormatPr defaultColWidth="11.421875" defaultRowHeight="12.75"/>
  <cols>
    <col min="1" max="1" width="14.7109375" style="0" customWidth="1"/>
    <col min="2" max="2" width="64.7109375" style="0" customWidth="1"/>
    <col min="3" max="3" width="8.8515625" style="0" customWidth="1"/>
    <col min="4" max="4" width="15.140625" style="0" bestFit="1" customWidth="1"/>
    <col min="5" max="5" width="11.421875" style="0" customWidth="1"/>
    <col min="6" max="6" width="13.140625" style="0" customWidth="1"/>
    <col min="7" max="7" width="14.7109375" style="0" customWidth="1"/>
    <col min="8" max="8" width="11.421875" style="0" hidden="1" customWidth="1"/>
  </cols>
  <sheetData>
    <row r="1" spans="1:7" ht="14.25" customHeight="1">
      <c r="A1" s="3"/>
      <c r="B1" s="165" t="s">
        <v>57</v>
      </c>
      <c r="C1" s="5"/>
      <c r="D1" s="6"/>
      <c r="E1" s="5"/>
      <c r="F1" s="5"/>
      <c r="G1" s="7"/>
    </row>
    <row r="2" spans="1:7" ht="14.25" customHeight="1">
      <c r="A2" s="8"/>
      <c r="B2" s="166" t="s">
        <v>72</v>
      </c>
      <c r="C2" s="10"/>
      <c r="D2" s="11"/>
      <c r="E2" s="10"/>
      <c r="F2" s="10"/>
      <c r="G2" s="12"/>
    </row>
    <row r="3" spans="1:7" ht="14.25" customHeight="1">
      <c r="A3" s="8"/>
      <c r="B3" s="9"/>
      <c r="C3" s="10"/>
      <c r="D3" s="209" t="s">
        <v>21</v>
      </c>
      <c r="E3" s="210"/>
      <c r="F3" s="210"/>
      <c r="G3" s="211"/>
    </row>
    <row r="4" spans="1:7" ht="14.25" customHeight="1">
      <c r="A4" s="8"/>
      <c r="B4" s="9"/>
      <c r="C4" s="10"/>
      <c r="D4" s="209"/>
      <c r="E4" s="210"/>
      <c r="F4" s="210"/>
      <c r="G4" s="211"/>
    </row>
    <row r="5" spans="1:7" ht="14.25" customHeight="1">
      <c r="A5" s="13"/>
      <c r="B5" s="10"/>
      <c r="C5" s="10"/>
      <c r="D5" s="11"/>
      <c r="E5" s="14"/>
      <c r="F5" s="10"/>
      <c r="G5" s="12"/>
    </row>
    <row r="6" spans="1:7" ht="14.25" customHeight="1" thickBot="1">
      <c r="A6" s="15"/>
      <c r="B6" s="16"/>
      <c r="C6" s="17"/>
      <c r="D6" s="18"/>
      <c r="E6" s="17"/>
      <c r="F6" s="17"/>
      <c r="G6" s="19"/>
    </row>
    <row r="7" spans="1:7" ht="14.25" customHeight="1" thickBot="1">
      <c r="A7" s="20" t="s">
        <v>1</v>
      </c>
      <c r="B7" s="97" t="s">
        <v>22</v>
      </c>
      <c r="C7" s="22"/>
      <c r="D7" s="23"/>
      <c r="E7" s="10"/>
      <c r="F7" s="10"/>
      <c r="G7" s="12"/>
    </row>
    <row r="8" spans="1:7" ht="14.25" customHeight="1" thickBot="1">
      <c r="A8" s="24" t="s">
        <v>2</v>
      </c>
      <c r="B8" s="171" t="s">
        <v>64</v>
      </c>
      <c r="C8" s="26"/>
      <c r="D8" s="27" t="s">
        <v>3</v>
      </c>
      <c r="E8" s="112" t="s">
        <v>39</v>
      </c>
      <c r="F8" s="29"/>
      <c r="G8" s="12"/>
    </row>
    <row r="9" spans="1:7" ht="14.25" customHeight="1" thickBot="1">
      <c r="A9" s="24" t="s">
        <v>12</v>
      </c>
      <c r="B9" s="149" t="s">
        <v>65</v>
      </c>
      <c r="C9" s="26"/>
      <c r="D9" s="113" t="s">
        <v>40</v>
      </c>
      <c r="E9" s="114">
        <v>0.267</v>
      </c>
      <c r="F9" s="10"/>
      <c r="G9" s="12"/>
    </row>
    <row r="10" spans="1:7" ht="14.25" customHeight="1" thickBot="1">
      <c r="A10" s="24"/>
      <c r="B10" s="30"/>
      <c r="C10" s="26"/>
      <c r="D10" s="183" t="s">
        <v>63</v>
      </c>
      <c r="E10" s="10" t="s">
        <v>68</v>
      </c>
      <c r="F10" s="10"/>
      <c r="G10" s="12"/>
    </row>
    <row r="11" spans="1:7" ht="14.25" customHeight="1" thickBot="1">
      <c r="A11" s="31" t="s">
        <v>13</v>
      </c>
      <c r="B11" s="149" t="s">
        <v>66</v>
      </c>
      <c r="C11" s="26"/>
      <c r="D11" s="23"/>
      <c r="E11" s="10" t="s">
        <v>69</v>
      </c>
      <c r="F11" s="10"/>
      <c r="G11" s="12"/>
    </row>
    <row r="12" spans="1:7" ht="14.25" customHeight="1" thickBot="1">
      <c r="A12" s="81" t="s">
        <v>4</v>
      </c>
      <c r="B12" s="184" t="s">
        <v>67</v>
      </c>
      <c r="C12" s="185"/>
      <c r="D12" s="23"/>
      <c r="E12" s="10"/>
      <c r="F12" s="10"/>
      <c r="G12" s="12"/>
    </row>
    <row r="13" spans="1:8" ht="14.25" customHeight="1">
      <c r="A13" s="150" t="s">
        <v>5</v>
      </c>
      <c r="B13" s="151" t="s">
        <v>6</v>
      </c>
      <c r="C13" s="152" t="s">
        <v>7</v>
      </c>
      <c r="D13" s="150" t="s">
        <v>15</v>
      </c>
      <c r="E13" s="153" t="s">
        <v>17</v>
      </c>
      <c r="F13" s="153" t="s">
        <v>18</v>
      </c>
      <c r="G13" s="153" t="s">
        <v>19</v>
      </c>
      <c r="H13" s="186"/>
    </row>
    <row r="14" spans="1:8" ht="14.25" customHeight="1">
      <c r="A14" s="187" t="s">
        <v>55</v>
      </c>
      <c r="B14" s="38" t="s">
        <v>52</v>
      </c>
      <c r="C14" s="155"/>
      <c r="D14" s="154"/>
      <c r="E14" s="156"/>
      <c r="F14" s="156"/>
      <c r="G14" s="190"/>
      <c r="H14" s="188"/>
    </row>
    <row r="15" spans="1:8" ht="14.25" customHeight="1">
      <c r="A15" s="157" t="s">
        <v>53</v>
      </c>
      <c r="B15" s="158" t="s">
        <v>54</v>
      </c>
      <c r="C15" s="161" t="s">
        <v>56</v>
      </c>
      <c r="D15" s="159">
        <v>1</v>
      </c>
      <c r="E15" s="160">
        <v>4000</v>
      </c>
      <c r="F15" s="160">
        <f>E15*D15</f>
        <v>4000</v>
      </c>
      <c r="G15" s="190"/>
      <c r="H15" s="188"/>
    </row>
    <row r="16" spans="1:8" ht="14.25" customHeight="1">
      <c r="A16" s="157"/>
      <c r="B16" s="158"/>
      <c r="C16" s="161"/>
      <c r="D16" s="159"/>
      <c r="E16" s="160"/>
      <c r="F16" s="160"/>
      <c r="G16" s="190"/>
      <c r="H16" s="188"/>
    </row>
    <row r="17" spans="1:10" ht="14.25" customHeight="1">
      <c r="A17" s="157"/>
      <c r="B17" s="162" t="s">
        <v>75</v>
      </c>
      <c r="C17" s="161"/>
      <c r="D17" s="159"/>
      <c r="E17" s="160"/>
      <c r="F17" s="160"/>
      <c r="G17" s="190"/>
      <c r="H17" s="188"/>
      <c r="J17">
        <v>55253.1</v>
      </c>
    </row>
    <row r="18" spans="1:10" ht="14.25" customHeight="1">
      <c r="A18" s="98" t="s">
        <v>10</v>
      </c>
      <c r="B18" s="176" t="s">
        <v>23</v>
      </c>
      <c r="C18" s="39" t="s">
        <v>24</v>
      </c>
      <c r="D18" s="40" t="s">
        <v>74</v>
      </c>
      <c r="E18" s="102" t="s">
        <v>33</v>
      </c>
      <c r="F18" s="41">
        <f>D18*E18</f>
        <v>41101.020000000004</v>
      </c>
      <c r="G18" s="42"/>
      <c r="H18" s="188"/>
      <c r="J18">
        <v>50419.82</v>
      </c>
    </row>
    <row r="19" spans="1:10" ht="14.25" customHeight="1">
      <c r="A19" s="98" t="s">
        <v>11</v>
      </c>
      <c r="B19" s="176" t="s">
        <v>25</v>
      </c>
      <c r="C19" s="99" t="s">
        <v>24</v>
      </c>
      <c r="D19" s="101">
        <v>64.8</v>
      </c>
      <c r="E19" s="103">
        <v>261.77</v>
      </c>
      <c r="F19" s="41">
        <f aca="true" t="shared" si="0" ref="F19:F26">D19*E19</f>
        <v>16962.695999999996</v>
      </c>
      <c r="G19" s="49"/>
      <c r="H19" s="188"/>
      <c r="J19">
        <v>35615.3</v>
      </c>
    </row>
    <row r="20" spans="1:10" ht="14.25" customHeight="1">
      <c r="A20" s="100" t="s">
        <v>29</v>
      </c>
      <c r="B20" s="179" t="s">
        <v>26</v>
      </c>
      <c r="C20" s="99" t="s">
        <v>8</v>
      </c>
      <c r="D20" s="101">
        <v>42</v>
      </c>
      <c r="E20" s="103">
        <v>252.28</v>
      </c>
      <c r="F20" s="41">
        <f t="shared" si="0"/>
        <v>10595.76</v>
      </c>
      <c r="G20" s="52"/>
      <c r="H20" s="188"/>
      <c r="J20">
        <v>72464.33</v>
      </c>
    </row>
    <row r="21" spans="1:10" ht="14.25" customHeight="1">
      <c r="A21" s="100" t="s">
        <v>30</v>
      </c>
      <c r="B21" s="203" t="s">
        <v>31</v>
      </c>
      <c r="C21" s="105" t="s">
        <v>8</v>
      </c>
      <c r="D21" s="163">
        <v>18</v>
      </c>
      <c r="E21" s="104">
        <v>283.16</v>
      </c>
      <c r="F21" s="41">
        <f t="shared" si="0"/>
        <v>5096.88</v>
      </c>
      <c r="G21" s="191"/>
      <c r="H21" s="188"/>
      <c r="J21">
        <v>99300.72</v>
      </c>
    </row>
    <row r="22" spans="1:10" ht="14.25" customHeight="1">
      <c r="A22" s="100" t="s">
        <v>34</v>
      </c>
      <c r="B22" s="203" t="s">
        <v>35</v>
      </c>
      <c r="C22" s="99" t="s">
        <v>8</v>
      </c>
      <c r="D22" s="108">
        <v>12</v>
      </c>
      <c r="E22" s="104">
        <v>247.1</v>
      </c>
      <c r="F22" s="41">
        <f t="shared" si="0"/>
        <v>2965.2</v>
      </c>
      <c r="G22" s="49"/>
      <c r="H22" s="188"/>
      <c r="J22">
        <f>SUM(J17:J21)</f>
        <v>313053.27</v>
      </c>
    </row>
    <row r="23" spans="1:8" ht="14.25" customHeight="1">
      <c r="A23" s="107" t="s">
        <v>36</v>
      </c>
      <c r="B23" s="176" t="s">
        <v>37</v>
      </c>
      <c r="C23" s="56" t="s">
        <v>8</v>
      </c>
      <c r="D23" s="104">
        <v>40</v>
      </c>
      <c r="E23" s="106">
        <v>291.23</v>
      </c>
      <c r="F23" s="41">
        <f t="shared" si="0"/>
        <v>11649.2</v>
      </c>
      <c r="G23" s="52"/>
      <c r="H23" s="188"/>
    </row>
    <row r="24" spans="1:8" ht="14.25" customHeight="1">
      <c r="A24" s="100" t="s">
        <v>27</v>
      </c>
      <c r="B24" s="203" t="s">
        <v>28</v>
      </c>
      <c r="C24" s="99" t="s">
        <v>24</v>
      </c>
      <c r="D24" s="108">
        <v>10</v>
      </c>
      <c r="E24" s="104">
        <v>308.52</v>
      </c>
      <c r="F24" s="41">
        <f t="shared" si="0"/>
        <v>3085.2</v>
      </c>
      <c r="G24" s="52"/>
      <c r="H24" s="188"/>
    </row>
    <row r="25" spans="1:8" ht="14.25" customHeight="1">
      <c r="A25" s="181" t="s">
        <v>58</v>
      </c>
      <c r="B25" s="176" t="s">
        <v>59</v>
      </c>
      <c r="C25" s="39" t="s">
        <v>8</v>
      </c>
      <c r="D25" s="177">
        <v>16</v>
      </c>
      <c r="E25" s="178">
        <v>96.86</v>
      </c>
      <c r="F25" s="41">
        <f t="shared" si="0"/>
        <v>1549.76</v>
      </c>
      <c r="G25" s="62"/>
      <c r="H25" s="188"/>
    </row>
    <row r="26" spans="1:8" ht="14.25" customHeight="1">
      <c r="A26" s="181" t="s">
        <v>60</v>
      </c>
      <c r="B26" s="179" t="s">
        <v>61</v>
      </c>
      <c r="C26" s="39" t="s">
        <v>62</v>
      </c>
      <c r="D26" s="178">
        <v>4500</v>
      </c>
      <c r="E26" s="180">
        <v>0.51</v>
      </c>
      <c r="F26" s="41">
        <f t="shared" si="0"/>
        <v>2295</v>
      </c>
      <c r="G26" s="49"/>
      <c r="H26" s="188"/>
    </row>
    <row r="27" spans="1:10" ht="14.25" customHeight="1">
      <c r="A27" s="175"/>
      <c r="B27" s="176"/>
      <c r="C27" s="39"/>
      <c r="D27" s="177"/>
      <c r="E27" s="178"/>
      <c r="F27" s="41"/>
      <c r="G27" s="65"/>
      <c r="H27" s="188"/>
      <c r="J27">
        <v>13053.27</v>
      </c>
    </row>
    <row r="28" spans="1:10" ht="14.25" customHeight="1">
      <c r="A28" s="50"/>
      <c r="B28" s="66"/>
      <c r="C28" s="45"/>
      <c r="D28" s="67"/>
      <c r="E28" s="67"/>
      <c r="F28" s="48"/>
      <c r="G28" s="65"/>
      <c r="H28" s="188"/>
      <c r="J28" s="202">
        <f>J27/2</f>
        <v>6526.635</v>
      </c>
    </row>
    <row r="29" spans="1:8" ht="14.25" customHeight="1">
      <c r="A29" s="68"/>
      <c r="B29" s="59"/>
      <c r="C29" s="69"/>
      <c r="D29" s="44"/>
      <c r="E29" s="57"/>
      <c r="F29" s="48"/>
      <c r="G29" s="71"/>
      <c r="H29" s="188"/>
    </row>
    <row r="30" spans="1:8" ht="14.25" customHeight="1">
      <c r="A30" s="68"/>
      <c r="B30" s="60"/>
      <c r="C30" s="69"/>
      <c r="D30" s="109" t="s">
        <v>32</v>
      </c>
      <c r="E30" s="57"/>
      <c r="F30" s="48">
        <f>SUM(F15:F29)</f>
        <v>99300.71599999999</v>
      </c>
      <c r="G30" s="71"/>
      <c r="H30" s="188"/>
    </row>
    <row r="31" spans="1:10" ht="14.25" customHeight="1">
      <c r="A31" s="72"/>
      <c r="B31" s="28"/>
      <c r="C31" s="45"/>
      <c r="D31" s="55"/>
      <c r="E31" s="57"/>
      <c r="F31" s="48"/>
      <c r="G31" s="52"/>
      <c r="H31" s="188"/>
      <c r="J31" s="182"/>
    </row>
    <row r="32" spans="1:10" ht="14.25" customHeight="1">
      <c r="A32" s="43"/>
      <c r="B32" s="60"/>
      <c r="C32" s="45"/>
      <c r="D32" s="54"/>
      <c r="E32" s="54"/>
      <c r="F32" s="48"/>
      <c r="G32" s="52"/>
      <c r="H32" s="188"/>
      <c r="J32" s="202"/>
    </row>
    <row r="33" spans="1:10" ht="14.25" customHeight="1">
      <c r="A33" s="73"/>
      <c r="B33" s="74"/>
      <c r="C33" s="75"/>
      <c r="D33" s="76"/>
      <c r="E33" s="77"/>
      <c r="F33" s="78"/>
      <c r="G33" s="62"/>
      <c r="H33" s="188"/>
      <c r="J33" s="202"/>
    </row>
    <row r="34" spans="1:10" ht="14.25" customHeight="1">
      <c r="A34" s="73"/>
      <c r="B34" s="74"/>
      <c r="C34" s="75"/>
      <c r="D34" s="79"/>
      <c r="E34" s="47"/>
      <c r="F34" s="48"/>
      <c r="G34" s="80"/>
      <c r="H34" s="188"/>
      <c r="J34" s="202"/>
    </row>
    <row r="35" spans="1:8" ht="14.25" customHeight="1">
      <c r="A35" s="95"/>
      <c r="B35" s="60"/>
      <c r="C35" s="74"/>
      <c r="D35" s="74"/>
      <c r="E35" s="23"/>
      <c r="F35" s="28"/>
      <c r="G35" s="82"/>
      <c r="H35" s="188"/>
    </row>
    <row r="36" spans="1:8" ht="14.25" customHeight="1">
      <c r="A36" s="83"/>
      <c r="B36" s="51" t="s">
        <v>55</v>
      </c>
      <c r="C36" s="56"/>
      <c r="D36" s="84"/>
      <c r="E36" s="85"/>
      <c r="F36" s="86"/>
      <c r="G36" s="80"/>
      <c r="H36" s="188"/>
    </row>
    <row r="37" spans="1:10" ht="14.25" customHeight="1" thickBot="1">
      <c r="A37" s="192"/>
      <c r="B37" s="193"/>
      <c r="C37" s="194"/>
      <c r="D37" s="195"/>
      <c r="E37" s="196"/>
      <c r="F37" s="197"/>
      <c r="G37" s="198"/>
      <c r="H37" s="188"/>
      <c r="J37" s="182"/>
    </row>
    <row r="38" spans="1:8" ht="14.25" customHeight="1">
      <c r="A38" s="199"/>
      <c r="B38" s="200"/>
      <c r="C38" s="200"/>
      <c r="D38" s="200"/>
      <c r="E38" s="200"/>
      <c r="F38" s="200"/>
      <c r="G38" s="201"/>
      <c r="H38" s="186"/>
    </row>
    <row r="39" spans="1:8" ht="14.25" customHeight="1">
      <c r="A39" s="2"/>
      <c r="B39" s="1"/>
      <c r="C39" s="1"/>
      <c r="D39" s="212" t="s">
        <v>55</v>
      </c>
      <c r="E39" s="212"/>
      <c r="F39" s="212"/>
      <c r="G39" s="212"/>
      <c r="H39" s="213"/>
    </row>
    <row r="40" spans="1:8" ht="14.25" customHeight="1" thickBot="1">
      <c r="A40" s="110" t="s">
        <v>9</v>
      </c>
      <c r="B40" s="164" t="s">
        <v>73</v>
      </c>
      <c r="C40" s="111"/>
      <c r="D40" s="214" t="s">
        <v>38</v>
      </c>
      <c r="E40" s="214"/>
      <c r="F40" s="214"/>
      <c r="G40" s="215"/>
      <c r="H40" s="189"/>
    </row>
  </sheetData>
  <sheetProtection/>
  <mergeCells count="3">
    <mergeCell ref="D3:G4"/>
    <mergeCell ref="D39:H39"/>
    <mergeCell ref="D40:G40"/>
  </mergeCells>
  <printOptions/>
  <pageMargins left="0.4724409448818898" right="0.15748031496062992" top="0.5511811023622047" bottom="0.07874015748031496" header="0.1968503937007874" footer="0.1574803149606299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44.7109375" style="0" customWidth="1"/>
    <col min="2" max="2" width="10.421875" style="0" customWidth="1"/>
    <col min="3" max="3" width="13.421875" style="0" customWidth="1"/>
    <col min="4" max="4" width="10.57421875" style="0" customWidth="1"/>
    <col min="5" max="5" width="12.8515625" style="0" customWidth="1"/>
    <col min="6" max="6" width="9.421875" style="0" customWidth="1"/>
    <col min="7" max="7" width="11.140625" style="0" customWidth="1"/>
    <col min="8" max="8" width="7.7109375" style="0" customWidth="1"/>
    <col min="9" max="9" width="10.57421875" style="0" customWidth="1"/>
    <col min="10" max="10" width="8.28125" style="0" customWidth="1"/>
    <col min="11" max="11" width="14.57421875" style="0" customWidth="1"/>
    <col min="12" max="12" width="9.421875" style="0" customWidth="1"/>
  </cols>
  <sheetData>
    <row r="1" spans="1:12" ht="15.75">
      <c r="A1" s="115"/>
      <c r="B1" s="116"/>
      <c r="C1" s="117"/>
      <c r="D1" s="117"/>
      <c r="E1" s="117"/>
      <c r="F1" s="118"/>
      <c r="G1" s="118"/>
      <c r="H1" s="118"/>
      <c r="I1" s="118"/>
      <c r="J1" s="118"/>
      <c r="K1" s="118"/>
      <c r="L1" s="119"/>
    </row>
    <row r="2" spans="1:12" ht="15.75">
      <c r="A2" s="120" t="s">
        <v>70</v>
      </c>
      <c r="B2" s="121"/>
      <c r="C2" s="122"/>
      <c r="D2" s="122"/>
      <c r="E2" s="122"/>
      <c r="F2" s="123"/>
      <c r="G2" s="123"/>
      <c r="H2" s="123"/>
      <c r="I2" s="123"/>
      <c r="J2" s="123"/>
      <c r="K2" s="123"/>
      <c r="L2" s="124"/>
    </row>
    <row r="3" spans="1:12" ht="15.75">
      <c r="A3" s="120" t="s">
        <v>71</v>
      </c>
      <c r="B3" s="121"/>
      <c r="C3" s="122"/>
      <c r="D3" s="122"/>
      <c r="E3" s="122"/>
      <c r="F3" s="123"/>
      <c r="G3" s="123"/>
      <c r="H3" s="123"/>
      <c r="I3" s="123"/>
      <c r="J3" s="123"/>
      <c r="K3" s="123"/>
      <c r="L3" s="124"/>
    </row>
    <row r="4" spans="1:12" ht="16.5" thickBot="1">
      <c r="A4" s="125"/>
      <c r="B4" s="122"/>
      <c r="C4" s="122"/>
      <c r="D4" s="122"/>
      <c r="E4" s="122"/>
      <c r="F4" s="123"/>
      <c r="G4" s="123"/>
      <c r="H4" s="123"/>
      <c r="I4" s="123"/>
      <c r="J4" s="123"/>
      <c r="K4" s="123"/>
      <c r="L4" s="124"/>
    </row>
    <row r="5" spans="1:12" ht="24">
      <c r="A5" s="126" t="s">
        <v>41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ht="12.75">
      <c r="A6" s="130" t="s">
        <v>42</v>
      </c>
      <c r="B6" s="130" t="s">
        <v>43</v>
      </c>
      <c r="C6" s="130" t="s">
        <v>44</v>
      </c>
      <c r="D6" s="130" t="s">
        <v>45</v>
      </c>
      <c r="E6" s="130" t="s">
        <v>46</v>
      </c>
      <c r="F6" s="130" t="s">
        <v>45</v>
      </c>
      <c r="G6" s="130" t="s">
        <v>47</v>
      </c>
      <c r="H6" s="130" t="s">
        <v>45</v>
      </c>
      <c r="I6" s="130" t="s">
        <v>48</v>
      </c>
      <c r="J6" s="130" t="s">
        <v>45</v>
      </c>
      <c r="K6" s="130" t="s">
        <v>32</v>
      </c>
      <c r="L6" s="130" t="s">
        <v>45</v>
      </c>
    </row>
    <row r="7" spans="1:12" ht="12.75">
      <c r="A7" s="130" t="str">
        <f>orçamento!B14</f>
        <v>SERVIÇOS PRELIMINARES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2.75">
      <c r="A8" s="168" t="str">
        <f>orçamento!B15</f>
        <v>Instalação de canteiro e acampamento</v>
      </c>
      <c r="B8" s="169">
        <f>orçamento!F15</f>
        <v>4000</v>
      </c>
      <c r="C8" s="172">
        <f>B8</f>
        <v>4000</v>
      </c>
      <c r="D8" s="130"/>
      <c r="E8" s="130"/>
      <c r="F8" s="130"/>
      <c r="G8" s="130"/>
      <c r="H8" s="130"/>
      <c r="I8" s="130"/>
      <c r="J8" s="130"/>
      <c r="K8" s="130"/>
      <c r="L8" s="130"/>
    </row>
    <row r="9" spans="1:12" ht="12.75">
      <c r="A9" s="167" t="str">
        <f>orçamento!B17</f>
        <v>REFORMA DE PONTE DE MADEIRA 36 METROS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 ht="12.75">
      <c r="A10" s="131" t="str">
        <f>orçamento!B18</f>
        <v>Substituição de Pranchão de Assoalho em Ponte de Madeira</v>
      </c>
      <c r="B10" s="170">
        <f>orçamento!F18</f>
        <v>41101.020000000004</v>
      </c>
      <c r="C10" s="132">
        <f>D10*B10</f>
        <v>41101.020000000004</v>
      </c>
      <c r="D10" s="133">
        <v>1</v>
      </c>
      <c r="E10" s="132">
        <f>B10*F10</f>
        <v>0</v>
      </c>
      <c r="F10" s="133">
        <v>0</v>
      </c>
      <c r="G10" s="132" t="s">
        <v>49</v>
      </c>
      <c r="H10" s="134">
        <v>0</v>
      </c>
      <c r="I10" s="132" t="s">
        <v>49</v>
      </c>
      <c r="J10" s="134" t="s">
        <v>49</v>
      </c>
      <c r="K10" s="132">
        <f>SUM(C10,E10,G10,I10,)</f>
        <v>41101.020000000004</v>
      </c>
      <c r="L10" s="134">
        <f>K10/K20*100</f>
        <v>41.390456842224594</v>
      </c>
    </row>
    <row r="11" spans="1:12" ht="12.75">
      <c r="A11" s="131" t="str">
        <f>orçamento!B19</f>
        <v>Substituição de Pranchão de Rodeiro em Ponte de Madeira</v>
      </c>
      <c r="B11" s="170">
        <f>orçamento!F19</f>
        <v>16962.695999999996</v>
      </c>
      <c r="C11" s="132">
        <f aca="true" t="shared" si="0" ref="C11:C18">D11*B11</f>
        <v>16962.695999999996</v>
      </c>
      <c r="D11" s="133">
        <v>1</v>
      </c>
      <c r="E11" s="132">
        <f aca="true" t="shared" si="1" ref="E11:E16">B11*F11</f>
        <v>0</v>
      </c>
      <c r="F11" s="133">
        <v>0</v>
      </c>
      <c r="G11" s="132" t="s">
        <v>49</v>
      </c>
      <c r="H11" s="134">
        <v>1</v>
      </c>
      <c r="I11" s="132" t="s">
        <v>49</v>
      </c>
      <c r="J11" s="134" t="s">
        <v>49</v>
      </c>
      <c r="K11" s="132">
        <f aca="true" t="shared" si="2" ref="K11:K16">SUM(C11,E11,G11,I11,)</f>
        <v>16962.695999999996</v>
      </c>
      <c r="L11" s="134">
        <f>K11/K21*100</f>
        <v>17.08214873294569</v>
      </c>
    </row>
    <row r="12" spans="1:12" ht="12.75">
      <c r="A12" s="131" t="str">
        <f>orçamento!B20</f>
        <v>Substituição de Guarda Corpo-Tipo II em Ponte de Madeira</v>
      </c>
      <c r="B12" s="170">
        <f>orçamento!F20</f>
        <v>10595.76</v>
      </c>
      <c r="C12" s="132">
        <f t="shared" si="0"/>
        <v>10595.76</v>
      </c>
      <c r="D12" s="133">
        <v>1</v>
      </c>
      <c r="E12" s="132">
        <f t="shared" si="1"/>
        <v>0</v>
      </c>
      <c r="F12" s="133">
        <v>0</v>
      </c>
      <c r="G12" s="132" t="s">
        <v>49</v>
      </c>
      <c r="H12" s="134">
        <v>2</v>
      </c>
      <c r="I12" s="132" t="s">
        <v>49</v>
      </c>
      <c r="J12" s="134" t="s">
        <v>49</v>
      </c>
      <c r="K12" s="132">
        <f t="shared" si="2"/>
        <v>10595.76</v>
      </c>
      <c r="L12" s="134">
        <f>K12/K21*100</f>
        <v>10.670376233742365</v>
      </c>
    </row>
    <row r="13" spans="1:12" ht="12.75">
      <c r="A13" s="131" t="str">
        <f>orçamento!B21</f>
        <v>Substituição de viga em Ponte de Madeira</v>
      </c>
      <c r="B13" s="170">
        <f>orçamento!F21</f>
        <v>5096.88</v>
      </c>
      <c r="C13" s="132">
        <f t="shared" si="0"/>
        <v>5096.88</v>
      </c>
      <c r="D13" s="133">
        <v>1</v>
      </c>
      <c r="E13" s="132">
        <f t="shared" si="1"/>
        <v>2548.44</v>
      </c>
      <c r="F13" s="133">
        <v>0.5</v>
      </c>
      <c r="G13" s="132" t="s">
        <v>49</v>
      </c>
      <c r="H13" s="134">
        <v>3</v>
      </c>
      <c r="I13" s="132" t="s">
        <v>49</v>
      </c>
      <c r="J13" s="134" t="s">
        <v>49</v>
      </c>
      <c r="K13" s="132">
        <f t="shared" si="2"/>
        <v>7645.32</v>
      </c>
      <c r="L13" s="134">
        <f>K13/K21*100</f>
        <v>7.699158986930166</v>
      </c>
    </row>
    <row r="14" spans="1:12" ht="12.75">
      <c r="A14" s="131" t="str">
        <f>orçamento!B22</f>
        <v>Substituição de Transversina em Ponte de Madeira</v>
      </c>
      <c r="B14" s="170">
        <f>orçamento!F22</f>
        <v>2965.2</v>
      </c>
      <c r="C14" s="132">
        <f t="shared" si="0"/>
        <v>2965.2</v>
      </c>
      <c r="D14" s="133">
        <v>1</v>
      </c>
      <c r="E14" s="132">
        <f t="shared" si="1"/>
        <v>1482.6</v>
      </c>
      <c r="F14" s="133">
        <v>0.5</v>
      </c>
      <c r="G14" s="132" t="s">
        <v>49</v>
      </c>
      <c r="H14" s="134">
        <v>4</v>
      </c>
      <c r="I14" s="132" t="s">
        <v>49</v>
      </c>
      <c r="J14" s="134" t="s">
        <v>49</v>
      </c>
      <c r="K14" s="132">
        <f t="shared" si="2"/>
        <v>4447.799999999999</v>
      </c>
      <c r="L14" s="134">
        <f>K14/K21*100</f>
        <v>4.479121781961774</v>
      </c>
    </row>
    <row r="15" spans="1:12" ht="12.75">
      <c r="A15" s="131" t="str">
        <f>orçamento!B23</f>
        <v>Substituição de Sub Viga em Ponte de Madeira</v>
      </c>
      <c r="B15" s="170">
        <f>orçamento!F23</f>
        <v>11649.2</v>
      </c>
      <c r="C15" s="132">
        <f t="shared" si="0"/>
        <v>11649.2</v>
      </c>
      <c r="D15" s="133">
        <v>1</v>
      </c>
      <c r="E15" s="132">
        <f t="shared" si="1"/>
        <v>5824.6</v>
      </c>
      <c r="F15" s="133">
        <v>0.5</v>
      </c>
      <c r="G15" s="132" t="s">
        <v>49</v>
      </c>
      <c r="H15" s="134">
        <v>6</v>
      </c>
      <c r="I15" s="132" t="s">
        <v>49</v>
      </c>
      <c r="J15" s="134" t="s">
        <v>49</v>
      </c>
      <c r="K15" s="132">
        <f t="shared" si="2"/>
        <v>17473.800000000003</v>
      </c>
      <c r="L15" s="134">
        <f>K15/K20*100</f>
        <v>17.59685197033222</v>
      </c>
    </row>
    <row r="16" spans="1:12" ht="12.75">
      <c r="A16" s="135" t="str">
        <f>orçamento!B24</f>
        <v>Alas e testas do Caixão de Aterrro para Ponte de Madeira</v>
      </c>
      <c r="B16" s="170">
        <f>orçamento!F24</f>
        <v>3085.2</v>
      </c>
      <c r="C16" s="132">
        <f t="shared" si="0"/>
        <v>3085.2</v>
      </c>
      <c r="D16" s="133">
        <v>1</v>
      </c>
      <c r="E16" s="132">
        <f t="shared" si="1"/>
        <v>1542.6</v>
      </c>
      <c r="F16" s="133">
        <v>0.5</v>
      </c>
      <c r="G16" s="132" t="s">
        <v>49</v>
      </c>
      <c r="H16" s="134">
        <v>7</v>
      </c>
      <c r="I16" s="132" t="s">
        <v>49</v>
      </c>
      <c r="J16" s="134" t="s">
        <v>49</v>
      </c>
      <c r="K16" s="132">
        <f t="shared" si="2"/>
        <v>4627.799999999999</v>
      </c>
      <c r="L16" s="134">
        <f>K16/K21*100</f>
        <v>4.6603893571119865</v>
      </c>
    </row>
    <row r="17" spans="1:12" ht="12.75">
      <c r="A17" s="173" t="s">
        <v>59</v>
      </c>
      <c r="B17" s="170">
        <f>orçamento!F25</f>
        <v>1549.76</v>
      </c>
      <c r="C17" s="132">
        <f t="shared" si="0"/>
        <v>1549.76</v>
      </c>
      <c r="D17" s="133">
        <v>1</v>
      </c>
      <c r="E17" s="132"/>
      <c r="F17" s="133"/>
      <c r="G17" s="132"/>
      <c r="H17" s="134"/>
      <c r="I17" s="132"/>
      <c r="J17" s="134"/>
      <c r="K17" s="132"/>
      <c r="L17" s="134"/>
    </row>
    <row r="18" spans="1:12" ht="12.75">
      <c r="A18" s="174" t="s">
        <v>61</v>
      </c>
      <c r="B18" s="170">
        <f>orçamento!F26</f>
        <v>2295</v>
      </c>
      <c r="C18" s="132">
        <f t="shared" si="0"/>
        <v>2295</v>
      </c>
      <c r="D18" s="133">
        <v>1</v>
      </c>
      <c r="E18" s="136"/>
      <c r="F18" s="137"/>
      <c r="G18" s="136"/>
      <c r="H18" s="137"/>
      <c r="I18" s="136"/>
      <c r="J18" s="137"/>
      <c r="K18" s="136"/>
      <c r="L18" s="138"/>
    </row>
    <row r="19" spans="1:12" ht="12.75">
      <c r="A19" s="139"/>
      <c r="B19" s="140"/>
      <c r="C19" s="141"/>
      <c r="D19" s="142"/>
      <c r="E19" s="141"/>
      <c r="F19" s="142"/>
      <c r="G19" s="141"/>
      <c r="H19" s="142"/>
      <c r="I19" s="141"/>
      <c r="J19" s="142"/>
      <c r="K19" s="141"/>
      <c r="L19" s="143"/>
    </row>
    <row r="20" spans="1:12" ht="12.75">
      <c r="A20" s="144" t="s">
        <v>50</v>
      </c>
      <c r="B20" s="145">
        <f>SUM(B8:B19)</f>
        <v>99300.71599999999</v>
      </c>
      <c r="C20" s="145">
        <f>SUM(C8:C18)</f>
        <v>99300.71599999999</v>
      </c>
      <c r="D20" s="146">
        <f>C20/K20*100</f>
        <v>100</v>
      </c>
      <c r="E20" s="145">
        <f>SUM(E10:E18)</f>
        <v>11398.24</v>
      </c>
      <c r="F20" s="146">
        <f>E20/K20*100</f>
        <v>11.478507365445383</v>
      </c>
      <c r="G20" s="145">
        <f>SUM(G10:G18)</f>
        <v>0</v>
      </c>
      <c r="H20" s="146">
        <f>G20/K20*100</f>
        <v>0</v>
      </c>
      <c r="I20" s="145">
        <f>SUM(I10:I18)</f>
        <v>0</v>
      </c>
      <c r="J20" s="146">
        <f>I20/K20*100</f>
        <v>0</v>
      </c>
      <c r="K20" s="145">
        <f>G21</f>
        <v>99300.71599999999</v>
      </c>
      <c r="L20" s="146">
        <f>SUM(L10:L19)</f>
        <v>103.57850390524881</v>
      </c>
    </row>
    <row r="21" spans="1:12" ht="12.75">
      <c r="A21" s="135" t="s">
        <v>51</v>
      </c>
      <c r="B21" s="147"/>
      <c r="C21" s="145">
        <f>C20</f>
        <v>99300.71599999999</v>
      </c>
      <c r="D21" s="148">
        <f>C21/K20*100</f>
        <v>100</v>
      </c>
      <c r="E21" s="145">
        <f>C21</f>
        <v>99300.71599999999</v>
      </c>
      <c r="F21" s="148">
        <f>E21/K20*100</f>
        <v>100</v>
      </c>
      <c r="G21" s="145">
        <f>G20+E21</f>
        <v>99300.71599999999</v>
      </c>
      <c r="H21" s="148">
        <f>G21/K21*100</f>
        <v>100</v>
      </c>
      <c r="I21" s="145">
        <f>I20+G21-1.97</f>
        <v>99298.74599999998</v>
      </c>
      <c r="J21" s="148">
        <f>I21/K21*100</f>
        <v>99.99801612709419</v>
      </c>
      <c r="K21" s="145">
        <f>K20</f>
        <v>99300.71599999999</v>
      </c>
      <c r="L21" s="148">
        <f>L20</f>
        <v>103.57850390524881</v>
      </c>
    </row>
  </sheetData>
  <sheetProtection/>
  <printOptions gridLines="1"/>
  <pageMargins left="0.787401575" right="0.787401575" top="0.984251969" bottom="0.984251969" header="0.492125985" footer="0.492125985"/>
  <pageSetup horizontalDpi="600" verticalDpi="600" orientation="landscape" paperSize="9" scale="80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E14"/>
  <sheetViews>
    <sheetView tabSelected="1" zoomScalePageLayoutView="0" workbookViewId="0" topLeftCell="T1">
      <selection activeCell="AE15" sqref="AE15"/>
    </sheetView>
  </sheetViews>
  <sheetFormatPr defaultColWidth="11.421875" defaultRowHeight="12.75"/>
  <cols>
    <col min="1" max="1" width="11.421875" style="0" customWidth="1"/>
    <col min="2" max="2" width="39.8515625" style="0" customWidth="1"/>
    <col min="3" max="7" width="11.421875" style="0" customWidth="1"/>
    <col min="8" max="8" width="38.28125" style="0" customWidth="1"/>
    <col min="9" max="13" width="11.421875" style="0" customWidth="1"/>
    <col min="14" max="14" width="27.7109375" style="0" customWidth="1"/>
    <col min="15" max="19" width="11.421875" style="0" customWidth="1"/>
    <col min="20" max="20" width="30.57421875" style="0" customWidth="1"/>
    <col min="21" max="24" width="11.421875" style="0" customWidth="1"/>
    <col min="25" max="25" width="18.140625" style="0" customWidth="1"/>
  </cols>
  <sheetData>
    <row r="3" ht="12.75">
      <c r="AE3">
        <v>20000</v>
      </c>
    </row>
    <row r="4" spans="1:31" ht="14.25">
      <c r="A4" s="98" t="s">
        <v>10</v>
      </c>
      <c r="B4" s="176" t="s">
        <v>23</v>
      </c>
      <c r="C4" s="39" t="s">
        <v>24</v>
      </c>
      <c r="D4" s="40" t="s">
        <v>74</v>
      </c>
      <c r="E4" s="102" t="s">
        <v>33</v>
      </c>
      <c r="F4" s="41">
        <f>D4*E4</f>
        <v>41101.020000000004</v>
      </c>
      <c r="G4" s="204" t="s">
        <v>10</v>
      </c>
      <c r="H4" s="176" t="s">
        <v>23</v>
      </c>
      <c r="I4" s="39" t="s">
        <v>24</v>
      </c>
      <c r="J4" s="40" t="s">
        <v>76</v>
      </c>
      <c r="K4" s="40" t="s">
        <v>33</v>
      </c>
      <c r="L4" s="41">
        <f>J4*K4</f>
        <v>27400.68</v>
      </c>
      <c r="M4" s="204" t="s">
        <v>10</v>
      </c>
      <c r="N4" s="176" t="s">
        <v>23</v>
      </c>
      <c r="O4" s="39" t="s">
        <v>24</v>
      </c>
      <c r="P4" s="40" t="s">
        <v>77</v>
      </c>
      <c r="Q4" s="40" t="s">
        <v>33</v>
      </c>
      <c r="R4" s="41">
        <f>P4*Q4</f>
        <v>18267.12</v>
      </c>
      <c r="S4" s="204" t="s">
        <v>10</v>
      </c>
      <c r="T4" s="176" t="s">
        <v>23</v>
      </c>
      <c r="U4" s="39" t="s">
        <v>24</v>
      </c>
      <c r="V4" s="40" t="s">
        <v>77</v>
      </c>
      <c r="W4" s="40" t="s">
        <v>33</v>
      </c>
      <c r="X4" s="41">
        <f>V4*W4</f>
        <v>18267.12</v>
      </c>
      <c r="Y4" s="176" t="s">
        <v>23</v>
      </c>
      <c r="Z4" s="39" t="s">
        <v>24</v>
      </c>
      <c r="AA4" s="40" t="s">
        <v>78</v>
      </c>
      <c r="AB4" s="40" t="s">
        <v>33</v>
      </c>
      <c r="AC4" s="41">
        <f aca="true" t="shared" si="0" ref="AC4:AC12">AA4*AB4</f>
        <v>19408.815000000002</v>
      </c>
      <c r="AE4" s="202">
        <f>F4+L4+R4+X4+AC4</f>
        <v>124444.755</v>
      </c>
    </row>
    <row r="5" spans="1:31" ht="14.25">
      <c r="A5" s="98" t="s">
        <v>11</v>
      </c>
      <c r="B5" s="176" t="s">
        <v>25</v>
      </c>
      <c r="C5" s="99" t="s">
        <v>24</v>
      </c>
      <c r="D5" s="101">
        <v>64.8</v>
      </c>
      <c r="E5" s="103">
        <v>261.77</v>
      </c>
      <c r="F5" s="41">
        <f aca="true" t="shared" si="1" ref="F5:F12">D5*E5</f>
        <v>16962.695999999996</v>
      </c>
      <c r="G5" s="204" t="s">
        <v>11</v>
      </c>
      <c r="H5" s="176" t="s">
        <v>25</v>
      </c>
      <c r="I5" s="39" t="s">
        <v>24</v>
      </c>
      <c r="J5" s="177">
        <v>43.2</v>
      </c>
      <c r="K5" s="163">
        <v>261.77</v>
      </c>
      <c r="L5" s="41">
        <f aca="true" t="shared" si="2" ref="L5:L12">J5*K5</f>
        <v>11308.464</v>
      </c>
      <c r="M5" s="204" t="s">
        <v>11</v>
      </c>
      <c r="N5" s="176" t="s">
        <v>25</v>
      </c>
      <c r="O5" s="39" t="s">
        <v>24</v>
      </c>
      <c r="P5" s="177">
        <v>28.8</v>
      </c>
      <c r="Q5" s="163">
        <v>261.77</v>
      </c>
      <c r="R5" s="41">
        <f aca="true" t="shared" si="3" ref="R5:R12">P5*Q5</f>
        <v>7538.976</v>
      </c>
      <c r="S5" s="204" t="s">
        <v>11</v>
      </c>
      <c r="T5" s="176" t="s">
        <v>25</v>
      </c>
      <c r="U5" s="39" t="s">
        <v>24</v>
      </c>
      <c r="V5" s="177">
        <v>28.8</v>
      </c>
      <c r="W5" s="163">
        <v>261.77</v>
      </c>
      <c r="X5" s="41">
        <f aca="true" t="shared" si="4" ref="X5:X12">V5*W5</f>
        <v>7538.976</v>
      </c>
      <c r="Y5" s="176" t="s">
        <v>25</v>
      </c>
      <c r="Z5" s="39" t="s">
        <v>24</v>
      </c>
      <c r="AA5" s="177">
        <v>30.6</v>
      </c>
      <c r="AB5" s="163">
        <v>261.77</v>
      </c>
      <c r="AC5" s="41">
        <f t="shared" si="0"/>
        <v>8010.162</v>
      </c>
      <c r="AE5" s="202">
        <f aca="true" t="shared" si="5" ref="AE5:AE12">F5+L5+R5+X5+AC5</f>
        <v>51359.274000000005</v>
      </c>
    </row>
    <row r="6" spans="1:31" ht="14.25">
      <c r="A6" s="100" t="s">
        <v>29</v>
      </c>
      <c r="B6" s="179" t="s">
        <v>26</v>
      </c>
      <c r="C6" s="99" t="s">
        <v>8</v>
      </c>
      <c r="D6" s="101">
        <v>42</v>
      </c>
      <c r="E6" s="103">
        <v>252.28</v>
      </c>
      <c r="F6" s="41">
        <f t="shared" si="1"/>
        <v>10595.76</v>
      </c>
      <c r="G6" s="175" t="s">
        <v>29</v>
      </c>
      <c r="H6" s="179" t="s">
        <v>26</v>
      </c>
      <c r="I6" s="39" t="s">
        <v>8</v>
      </c>
      <c r="J6" s="177">
        <v>48</v>
      </c>
      <c r="K6" s="163">
        <v>252.28</v>
      </c>
      <c r="L6" s="41">
        <f t="shared" si="2"/>
        <v>12109.44</v>
      </c>
      <c r="M6" s="175" t="s">
        <v>29</v>
      </c>
      <c r="N6" s="179" t="s">
        <v>26</v>
      </c>
      <c r="O6" s="39" t="s">
        <v>8</v>
      </c>
      <c r="P6" s="177">
        <v>0</v>
      </c>
      <c r="Q6" s="163">
        <v>252.28</v>
      </c>
      <c r="R6" s="41">
        <f t="shared" si="3"/>
        <v>0</v>
      </c>
      <c r="S6" s="175" t="s">
        <v>29</v>
      </c>
      <c r="T6" s="179" t="s">
        <v>26</v>
      </c>
      <c r="U6" s="39" t="s">
        <v>8</v>
      </c>
      <c r="V6" s="177">
        <v>12</v>
      </c>
      <c r="W6" s="163">
        <v>252.28</v>
      </c>
      <c r="X6" s="41">
        <f t="shared" si="4"/>
        <v>3027.36</v>
      </c>
      <c r="Y6" s="179" t="s">
        <v>26</v>
      </c>
      <c r="Z6" s="39" t="s">
        <v>8</v>
      </c>
      <c r="AA6" s="177">
        <v>34</v>
      </c>
      <c r="AB6" s="163">
        <v>252.28</v>
      </c>
      <c r="AC6" s="41">
        <f t="shared" si="0"/>
        <v>8577.52</v>
      </c>
      <c r="AE6" s="202">
        <f t="shared" si="5"/>
        <v>34310.08</v>
      </c>
    </row>
    <row r="7" spans="1:31" ht="15">
      <c r="A7" s="100" t="s">
        <v>30</v>
      </c>
      <c r="B7" s="203" t="s">
        <v>31</v>
      </c>
      <c r="C7" s="105" t="s">
        <v>8</v>
      </c>
      <c r="D7" s="163">
        <v>18</v>
      </c>
      <c r="E7" s="104">
        <v>283.16</v>
      </c>
      <c r="F7" s="41">
        <f t="shared" si="1"/>
        <v>5096.88</v>
      </c>
      <c r="G7" s="175" t="s">
        <v>30</v>
      </c>
      <c r="H7" s="203" t="s">
        <v>31</v>
      </c>
      <c r="I7" s="45" t="s">
        <v>8</v>
      </c>
      <c r="J7" s="163">
        <v>34</v>
      </c>
      <c r="K7" s="205">
        <v>283.16</v>
      </c>
      <c r="L7" s="41">
        <f t="shared" si="2"/>
        <v>9627.44</v>
      </c>
      <c r="M7" s="175" t="s">
        <v>30</v>
      </c>
      <c r="N7" s="203" t="s">
        <v>31</v>
      </c>
      <c r="O7" s="45" t="s">
        <v>8</v>
      </c>
      <c r="P7" s="163">
        <v>6</v>
      </c>
      <c r="Q7" s="205">
        <v>283.16</v>
      </c>
      <c r="R7" s="41">
        <f t="shared" si="3"/>
        <v>1698.96</v>
      </c>
      <c r="S7" s="175" t="s">
        <v>30</v>
      </c>
      <c r="T7" s="203" t="s">
        <v>31</v>
      </c>
      <c r="U7" s="45" t="s">
        <v>8</v>
      </c>
      <c r="V7" s="163">
        <v>12</v>
      </c>
      <c r="W7" s="205">
        <v>283.16</v>
      </c>
      <c r="X7" s="41">
        <f t="shared" si="4"/>
        <v>3397.92</v>
      </c>
      <c r="Y7" s="203" t="s">
        <v>31</v>
      </c>
      <c r="Z7" s="45" t="s">
        <v>8</v>
      </c>
      <c r="AA7" s="163">
        <v>9</v>
      </c>
      <c r="AB7" s="205">
        <v>283.16</v>
      </c>
      <c r="AC7" s="41">
        <f t="shared" si="0"/>
        <v>2548.44</v>
      </c>
      <c r="AE7" s="202">
        <f t="shared" si="5"/>
        <v>22369.639999999996</v>
      </c>
    </row>
    <row r="8" spans="1:31" ht="14.25">
      <c r="A8" s="100" t="s">
        <v>34</v>
      </c>
      <c r="B8" s="203" t="s">
        <v>35</v>
      </c>
      <c r="C8" s="99" t="s">
        <v>8</v>
      </c>
      <c r="D8" s="108">
        <v>12</v>
      </c>
      <c r="E8" s="104">
        <v>247.1</v>
      </c>
      <c r="F8" s="41">
        <f t="shared" si="1"/>
        <v>2965.2</v>
      </c>
      <c r="G8" s="175" t="s">
        <v>34</v>
      </c>
      <c r="H8" s="203" t="s">
        <v>35</v>
      </c>
      <c r="I8" s="39" t="s">
        <v>8</v>
      </c>
      <c r="J8" s="178">
        <v>0</v>
      </c>
      <c r="K8" s="205">
        <v>247.1</v>
      </c>
      <c r="L8" s="41">
        <f t="shared" si="2"/>
        <v>0</v>
      </c>
      <c r="M8" s="175" t="s">
        <v>34</v>
      </c>
      <c r="N8" s="203" t="s">
        <v>35</v>
      </c>
      <c r="O8" s="39" t="s">
        <v>8</v>
      </c>
      <c r="P8" s="178">
        <v>0</v>
      </c>
      <c r="Q8" s="205">
        <v>247.1</v>
      </c>
      <c r="R8" s="41">
        <f t="shared" si="3"/>
        <v>0</v>
      </c>
      <c r="S8" s="175" t="s">
        <v>34</v>
      </c>
      <c r="T8" s="203" t="s">
        <v>35</v>
      </c>
      <c r="U8" s="39" t="s">
        <v>8</v>
      </c>
      <c r="V8" s="178">
        <v>15</v>
      </c>
      <c r="W8" s="205">
        <v>247.1</v>
      </c>
      <c r="X8" s="41">
        <f t="shared" si="4"/>
        <v>3706.5</v>
      </c>
      <c r="Y8" s="203" t="s">
        <v>35</v>
      </c>
      <c r="Z8" s="39" t="s">
        <v>8</v>
      </c>
      <c r="AA8" s="178">
        <v>9</v>
      </c>
      <c r="AB8" s="205">
        <v>247.1</v>
      </c>
      <c r="AC8" s="41">
        <f t="shared" si="0"/>
        <v>2223.9</v>
      </c>
      <c r="AE8" s="202">
        <f t="shared" si="5"/>
        <v>8895.6</v>
      </c>
    </row>
    <row r="9" spans="1:31" ht="15">
      <c r="A9" s="107" t="s">
        <v>36</v>
      </c>
      <c r="B9" s="208" t="s">
        <v>37</v>
      </c>
      <c r="C9" s="56" t="s">
        <v>8</v>
      </c>
      <c r="D9" s="104">
        <v>40</v>
      </c>
      <c r="E9" s="106">
        <v>291.23</v>
      </c>
      <c r="F9" s="41">
        <f t="shared" si="1"/>
        <v>11649.2</v>
      </c>
      <c r="G9" s="206" t="s">
        <v>36</v>
      </c>
      <c r="H9" s="208" t="s">
        <v>37</v>
      </c>
      <c r="I9" s="56" t="s">
        <v>8</v>
      </c>
      <c r="J9" s="205">
        <v>8</v>
      </c>
      <c r="K9" s="207">
        <v>291.23</v>
      </c>
      <c r="L9" s="41">
        <f t="shared" si="2"/>
        <v>2329.84</v>
      </c>
      <c r="M9" s="206" t="s">
        <v>36</v>
      </c>
      <c r="N9" s="208" t="s">
        <v>37</v>
      </c>
      <c r="O9" s="56" t="s">
        <v>8</v>
      </c>
      <c r="P9" s="205">
        <v>0</v>
      </c>
      <c r="Q9" s="207">
        <v>291.23</v>
      </c>
      <c r="R9" s="41">
        <f t="shared" si="3"/>
        <v>0</v>
      </c>
      <c r="S9" s="206" t="s">
        <v>36</v>
      </c>
      <c r="T9" s="208" t="s">
        <v>37</v>
      </c>
      <c r="U9" s="56" t="s">
        <v>8</v>
      </c>
      <c r="V9" s="205">
        <v>18</v>
      </c>
      <c r="W9" s="207">
        <v>291.23</v>
      </c>
      <c r="X9" s="41">
        <f t="shared" si="4"/>
        <v>5242.14</v>
      </c>
      <c r="Y9" s="208" t="s">
        <v>37</v>
      </c>
      <c r="Z9" s="56" t="s">
        <v>8</v>
      </c>
      <c r="AA9" s="205">
        <v>18</v>
      </c>
      <c r="AB9" s="207">
        <v>291.23</v>
      </c>
      <c r="AC9" s="41">
        <f t="shared" si="0"/>
        <v>5242.14</v>
      </c>
      <c r="AE9" s="202">
        <f>F9+L9+R9+X9+AC9</f>
        <v>24463.32</v>
      </c>
    </row>
    <row r="10" spans="1:31" ht="14.25">
      <c r="A10" s="100" t="s">
        <v>27</v>
      </c>
      <c r="B10" s="203" t="s">
        <v>28</v>
      </c>
      <c r="C10" s="99" t="s">
        <v>24</v>
      </c>
      <c r="D10" s="108">
        <v>10</v>
      </c>
      <c r="E10" s="104">
        <v>308.52</v>
      </c>
      <c r="F10" s="41">
        <f t="shared" si="1"/>
        <v>3085.2</v>
      </c>
      <c r="G10" s="175" t="s">
        <v>27</v>
      </c>
      <c r="H10" s="203" t="s">
        <v>28</v>
      </c>
      <c r="I10" s="39" t="s">
        <v>24</v>
      </c>
      <c r="J10" s="178">
        <v>8</v>
      </c>
      <c r="K10" s="205">
        <v>308.52</v>
      </c>
      <c r="L10" s="41">
        <f t="shared" si="2"/>
        <v>2468.16</v>
      </c>
      <c r="M10" s="175" t="s">
        <v>27</v>
      </c>
      <c r="N10" s="203" t="s">
        <v>28</v>
      </c>
      <c r="O10" s="39" t="s">
        <v>24</v>
      </c>
      <c r="P10" s="178">
        <v>4</v>
      </c>
      <c r="Q10" s="205">
        <v>308.52</v>
      </c>
      <c r="R10" s="41">
        <f t="shared" si="3"/>
        <v>1234.08</v>
      </c>
      <c r="S10" s="175" t="s">
        <v>27</v>
      </c>
      <c r="T10" s="203" t="s">
        <v>28</v>
      </c>
      <c r="U10" s="39" t="s">
        <v>24</v>
      </c>
      <c r="V10" s="178">
        <v>7</v>
      </c>
      <c r="W10" s="205">
        <v>308.52</v>
      </c>
      <c r="X10" s="41">
        <f t="shared" si="4"/>
        <v>2159.64</v>
      </c>
      <c r="Y10" s="203" t="s">
        <v>28</v>
      </c>
      <c r="Z10" s="39" t="s">
        <v>24</v>
      </c>
      <c r="AA10" s="178">
        <v>12</v>
      </c>
      <c r="AB10" s="205">
        <v>308.52</v>
      </c>
      <c r="AC10" s="41">
        <f t="shared" si="0"/>
        <v>3702.24</v>
      </c>
      <c r="AE10" s="202">
        <f t="shared" si="5"/>
        <v>12649.32</v>
      </c>
    </row>
    <row r="11" spans="1:31" ht="14.25">
      <c r="A11" s="181" t="s">
        <v>58</v>
      </c>
      <c r="B11" s="176" t="s">
        <v>59</v>
      </c>
      <c r="C11" s="39" t="s">
        <v>8</v>
      </c>
      <c r="D11" s="177">
        <v>16</v>
      </c>
      <c r="E11" s="178">
        <v>96.86</v>
      </c>
      <c r="F11" s="41">
        <f t="shared" si="1"/>
        <v>1549.76</v>
      </c>
      <c r="G11" s="181" t="s">
        <v>58</v>
      </c>
      <c r="H11" s="176" t="s">
        <v>59</v>
      </c>
      <c r="I11" s="39" t="s">
        <v>8</v>
      </c>
      <c r="J11" s="177">
        <v>8.5</v>
      </c>
      <c r="K11" s="178">
        <v>96.86</v>
      </c>
      <c r="L11" s="41">
        <f t="shared" si="2"/>
        <v>823.31</v>
      </c>
      <c r="M11" s="181" t="s">
        <v>58</v>
      </c>
      <c r="N11" s="176" t="s">
        <v>59</v>
      </c>
      <c r="O11" s="39" t="s">
        <v>8</v>
      </c>
      <c r="P11" s="177">
        <v>6</v>
      </c>
      <c r="Q11" s="178">
        <v>96.86</v>
      </c>
      <c r="R11" s="41">
        <f t="shared" si="3"/>
        <v>581.16</v>
      </c>
      <c r="S11" s="181" t="s">
        <v>58</v>
      </c>
      <c r="T11" s="176" t="s">
        <v>59</v>
      </c>
      <c r="U11" s="39" t="s">
        <v>8</v>
      </c>
      <c r="V11" s="177">
        <v>6</v>
      </c>
      <c r="W11" s="178">
        <v>96.86</v>
      </c>
      <c r="X11" s="41">
        <f t="shared" si="4"/>
        <v>581.16</v>
      </c>
      <c r="Y11" s="176" t="s">
        <v>59</v>
      </c>
      <c r="Z11" s="39" t="s">
        <v>8</v>
      </c>
      <c r="AA11" s="177">
        <v>8</v>
      </c>
      <c r="AB11" s="178">
        <v>96.86</v>
      </c>
      <c r="AC11" s="41">
        <f t="shared" si="0"/>
        <v>774.88</v>
      </c>
      <c r="AE11" s="202">
        <f t="shared" si="5"/>
        <v>4310.2699999999995</v>
      </c>
    </row>
    <row r="12" spans="1:31" ht="14.25">
      <c r="A12" s="181" t="s">
        <v>60</v>
      </c>
      <c r="B12" s="179" t="s">
        <v>61</v>
      </c>
      <c r="C12" s="39" t="s">
        <v>62</v>
      </c>
      <c r="D12" s="178">
        <v>4500</v>
      </c>
      <c r="E12" s="180">
        <v>0.51</v>
      </c>
      <c r="F12" s="41">
        <f t="shared" si="1"/>
        <v>2295</v>
      </c>
      <c r="G12" s="181" t="s">
        <v>60</v>
      </c>
      <c r="H12" s="179" t="s">
        <v>61</v>
      </c>
      <c r="I12" s="39" t="s">
        <v>62</v>
      </c>
      <c r="J12" s="178">
        <v>4700</v>
      </c>
      <c r="K12" s="180">
        <v>0.51</v>
      </c>
      <c r="L12" s="41">
        <f t="shared" si="2"/>
        <v>2397</v>
      </c>
      <c r="M12" s="181" t="s">
        <v>60</v>
      </c>
      <c r="N12" s="179" t="s">
        <v>61</v>
      </c>
      <c r="O12" s="39" t="s">
        <v>62</v>
      </c>
      <c r="P12" s="178">
        <v>4500</v>
      </c>
      <c r="Q12" s="180">
        <v>0.51</v>
      </c>
      <c r="R12" s="41">
        <f t="shared" si="3"/>
        <v>2295</v>
      </c>
      <c r="S12" s="181" t="s">
        <v>60</v>
      </c>
      <c r="T12" s="179" t="s">
        <v>61</v>
      </c>
      <c r="U12" s="39" t="s">
        <v>62</v>
      </c>
      <c r="V12" s="178">
        <v>4900</v>
      </c>
      <c r="W12" s="180">
        <v>0.51</v>
      </c>
      <c r="X12" s="41">
        <f t="shared" si="4"/>
        <v>2499</v>
      </c>
      <c r="Y12" s="179" t="s">
        <v>61</v>
      </c>
      <c r="Z12" s="39" t="s">
        <v>62</v>
      </c>
      <c r="AA12" s="178">
        <v>1500</v>
      </c>
      <c r="AB12" s="180">
        <v>0.51</v>
      </c>
      <c r="AC12" s="41">
        <f t="shared" si="0"/>
        <v>765</v>
      </c>
      <c r="AE12" s="202">
        <f t="shared" si="5"/>
        <v>10251</v>
      </c>
    </row>
    <row r="13" ht="12.75">
      <c r="AE13" s="202">
        <v>0</v>
      </c>
    </row>
    <row r="14" ht="12.75">
      <c r="AE14" s="182">
        <f>SUM(AE3:AE13)</f>
        <v>313053.259</v>
      </c>
    </row>
  </sheetData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ORÇAMENTO</dc:subject>
  <dc:creator>D.V.O.P. - MT</dc:creator>
  <cp:keywords/>
  <dc:description/>
  <cp:lastModifiedBy>Usuario</cp:lastModifiedBy>
  <cp:lastPrinted>2017-06-12T20:27:45Z</cp:lastPrinted>
  <dcterms:created xsi:type="dcterms:W3CDTF">1998-01-09T17:44:04Z</dcterms:created>
  <dcterms:modified xsi:type="dcterms:W3CDTF">2017-08-29T15:14:25Z</dcterms:modified>
  <cp:category/>
  <cp:version/>
  <cp:contentType/>
  <cp:contentStatus/>
</cp:coreProperties>
</file>